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92CD0D0E-DB75-4F48-B19C-26A441A8384D}" xr6:coauthVersionLast="47" xr6:coauthVersionMax="47" xr10:uidLastSave="{00000000-0000-0000-0000-000000000000}"/>
  <bookViews>
    <workbookView xWindow="-120" yWindow="-120" windowWidth="29040" windowHeight="15720" tabRatio="840" xr2:uid="{00000000-000D-0000-FFFF-FFFF00000000}"/>
  </bookViews>
  <sheets>
    <sheet name="Ampop2021-2022" sheetId="11" r:id="rId1"/>
    <sheet name="AMPOP_2022" sheetId="9" r:id="rId2"/>
    <sheet name="Yst_marzeri" sheetId="19" r:id="rId3"/>
    <sheet name="Արագածոտն" sheetId="20" r:id="rId4"/>
    <sheet name="Արարատ" sheetId="21" r:id="rId5"/>
    <sheet name="Արմավիր" sheetId="22" r:id="rId6"/>
    <sheet name="Գեղարքունիք" sheetId="23" r:id="rId7"/>
    <sheet name="Լոռի" sheetId="24" r:id="rId8"/>
    <sheet name="Կոտայք" sheetId="32" r:id="rId9"/>
    <sheet name="Շիրակ" sheetId="26" r:id="rId10"/>
    <sheet name="Սյունիք" sheetId="29" r:id="rId11"/>
    <sheet name="Վայոց ձոր" sheetId="30" r:id="rId12"/>
    <sheet name="Տավուշ" sheetId="31" r:id="rId13"/>
  </sheets>
  <definedNames>
    <definedName name="_B1" localSheetId="1">#REF!</definedName>
    <definedName name="_B1" localSheetId="0">#REF!</definedName>
    <definedName name="_B1" localSheetId="8">#REF!</definedName>
    <definedName name="_B1" localSheetId="10">#REF!</definedName>
    <definedName name="_B1" localSheetId="11">#REF!</definedName>
    <definedName name="_B1">#REF!</definedName>
    <definedName name="_B2" localSheetId="1">#REF!</definedName>
    <definedName name="_B2" localSheetId="0">#REF!</definedName>
    <definedName name="_B2" localSheetId="8">#REF!</definedName>
    <definedName name="_B2" localSheetId="10">#REF!</definedName>
    <definedName name="_B2" localSheetId="11">#REF!</definedName>
    <definedName name="_B2">#REF!</definedName>
    <definedName name="_C1" localSheetId="1">#REF!</definedName>
    <definedName name="_C1" localSheetId="0">#REF!</definedName>
    <definedName name="_C1" localSheetId="8">#REF!</definedName>
    <definedName name="_C1" localSheetId="10">#REF!</definedName>
    <definedName name="_C1" localSheetId="11">#REF!</definedName>
    <definedName name="_C1">#REF!</definedName>
    <definedName name="_C2" localSheetId="1">#REF!</definedName>
    <definedName name="_C2" localSheetId="0">#REF!</definedName>
    <definedName name="_C2">#REF!</definedName>
    <definedName name="_C3" localSheetId="1">#REF!</definedName>
    <definedName name="_C3" localSheetId="0">#REF!</definedName>
    <definedName name="_C3">#REF!</definedName>
    <definedName name="_xlnm._FilterDatabase" localSheetId="1" hidden="1">AMPOP_2022!#REF!</definedName>
    <definedName name="_xlnm._FilterDatabase" localSheetId="6" hidden="1">Գեղարքունիք!$Q$1:$Q$13</definedName>
    <definedName name="A" localSheetId="1">#REF!</definedName>
    <definedName name="A" localSheetId="0">#REF!</definedName>
    <definedName name="A" localSheetId="10">#REF!</definedName>
    <definedName name="A" localSheetId="11">#REF!</definedName>
    <definedName name="A">#REF!</definedName>
    <definedName name="Community" localSheetId="1">#REF!</definedName>
    <definedName name="Community" localSheetId="0">#REF!</definedName>
    <definedName name="Community">#REF!</definedName>
    <definedName name="D" localSheetId="1">#REF!</definedName>
    <definedName name="D" localSheetId="0">#REF!</definedName>
    <definedName name="D">#REF!</definedName>
    <definedName name="E" localSheetId="1">#REF!</definedName>
    <definedName name="E" localSheetId="0">#REF!</definedName>
    <definedName name="E">#REF!</definedName>
    <definedName name="F" localSheetId="1">#REF!</definedName>
    <definedName name="F" localSheetId="0">#REF!</definedName>
    <definedName name="F">#REF!</definedName>
    <definedName name="Lu" localSheetId="1">#REF!</definedName>
    <definedName name="Lu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32" l="1"/>
  <c r="H74" i="32"/>
  <c r="I74" i="32"/>
  <c r="J74" i="32"/>
  <c r="K74" i="32"/>
  <c r="L74" i="32"/>
  <c r="M74" i="32"/>
  <c r="N74" i="32"/>
  <c r="O74" i="32"/>
  <c r="P74" i="32"/>
  <c r="Q74" i="32"/>
  <c r="G68" i="32"/>
  <c r="H68" i="32"/>
  <c r="I68" i="32"/>
  <c r="J68" i="32"/>
  <c r="K68" i="32"/>
  <c r="L68" i="32"/>
  <c r="M68" i="32"/>
  <c r="N68" i="32"/>
  <c r="O68" i="32"/>
  <c r="P68" i="32"/>
  <c r="Q68" i="32"/>
  <c r="O76" i="32"/>
  <c r="P76" i="32"/>
  <c r="Q76" i="32"/>
  <c r="O77" i="32"/>
  <c r="P77" i="32"/>
  <c r="Q77" i="32"/>
  <c r="O78" i="32"/>
  <c r="P78" i="32"/>
  <c r="Q78" i="32"/>
  <c r="O79" i="32"/>
  <c r="P79" i="32"/>
  <c r="Q79" i="32"/>
  <c r="P75" i="32"/>
  <c r="Q75" i="32"/>
  <c r="O39" i="19"/>
  <c r="O40" i="19"/>
  <c r="O41" i="19"/>
  <c r="O42" i="19"/>
  <c r="O38" i="19"/>
  <c r="P39" i="19"/>
  <c r="P40" i="19"/>
  <c r="P41" i="19"/>
  <c r="P42" i="19"/>
  <c r="P38" i="19"/>
  <c r="O37" i="19"/>
  <c r="N79" i="32"/>
  <c r="M79" i="32"/>
  <c r="L79" i="32"/>
  <c r="K79" i="32"/>
  <c r="J79" i="32"/>
  <c r="I79" i="32"/>
  <c r="H79" i="32"/>
  <c r="G79" i="32"/>
  <c r="F79" i="32"/>
  <c r="N78" i="32"/>
  <c r="M78" i="32"/>
  <c r="L78" i="32"/>
  <c r="K78" i="32"/>
  <c r="J78" i="32"/>
  <c r="I78" i="32"/>
  <c r="H78" i="32"/>
  <c r="G78" i="32"/>
  <c r="F78" i="32"/>
  <c r="N77" i="32"/>
  <c r="M77" i="32"/>
  <c r="L77" i="32"/>
  <c r="K77" i="32"/>
  <c r="J77" i="32"/>
  <c r="I77" i="32"/>
  <c r="H77" i="32"/>
  <c r="G77" i="32"/>
  <c r="F77" i="32"/>
  <c r="N76" i="32"/>
  <c r="M76" i="32"/>
  <c r="L76" i="32"/>
  <c r="K76" i="32"/>
  <c r="J76" i="32"/>
  <c r="I76" i="32"/>
  <c r="H76" i="32"/>
  <c r="G76" i="32"/>
  <c r="F76" i="32"/>
  <c r="O75" i="32"/>
  <c r="N75" i="32"/>
  <c r="M75" i="32"/>
  <c r="L75" i="32"/>
  <c r="K75" i="32"/>
  <c r="J75" i="32"/>
  <c r="I75" i="32"/>
  <c r="H75" i="32"/>
  <c r="G75" i="32"/>
  <c r="F75" i="32"/>
  <c r="C75" i="32"/>
  <c r="F74" i="32"/>
  <c r="F68" i="32"/>
  <c r="O62" i="32"/>
  <c r="N62" i="32"/>
  <c r="M62" i="32"/>
  <c r="L62" i="32"/>
  <c r="K62" i="32"/>
  <c r="J62" i="32"/>
  <c r="I62" i="32"/>
  <c r="H62" i="32"/>
  <c r="G62" i="32"/>
  <c r="F62" i="32"/>
  <c r="D57" i="32" s="1"/>
  <c r="Q61" i="32"/>
  <c r="P61" i="32"/>
  <c r="Q60" i="32"/>
  <c r="P60" i="32"/>
  <c r="Q59" i="32"/>
  <c r="P59" i="32"/>
  <c r="Q58" i="32"/>
  <c r="P58" i="32"/>
  <c r="P62" i="32" s="1"/>
  <c r="Q57" i="32"/>
  <c r="P57" i="32"/>
  <c r="O56" i="32"/>
  <c r="N56" i="32"/>
  <c r="M56" i="32"/>
  <c r="L56" i="32"/>
  <c r="K56" i="32"/>
  <c r="J56" i="32"/>
  <c r="I56" i="32"/>
  <c r="H56" i="32"/>
  <c r="G56" i="32"/>
  <c r="F56" i="32"/>
  <c r="Q55" i="32"/>
  <c r="P55" i="32"/>
  <c r="Q54" i="32"/>
  <c r="P54" i="32"/>
  <c r="Q53" i="32"/>
  <c r="P53" i="32"/>
  <c r="Q52" i="32"/>
  <c r="P52" i="32"/>
  <c r="Q51" i="32"/>
  <c r="P51" i="32"/>
  <c r="O50" i="32"/>
  <c r="N50" i="32"/>
  <c r="M50" i="32"/>
  <c r="L50" i="32"/>
  <c r="K50" i="32"/>
  <c r="J50" i="32"/>
  <c r="I50" i="32"/>
  <c r="H50" i="32"/>
  <c r="G50" i="32"/>
  <c r="F50" i="32"/>
  <c r="D45" i="32" s="1"/>
  <c r="Q49" i="32"/>
  <c r="P49" i="32"/>
  <c r="Q48" i="32"/>
  <c r="P48" i="32"/>
  <c r="Q47" i="32"/>
  <c r="P47" i="32"/>
  <c r="Q46" i="32"/>
  <c r="P46" i="32"/>
  <c r="Q45" i="32"/>
  <c r="Q50" i="32" s="1"/>
  <c r="P45" i="32"/>
  <c r="O44" i="32"/>
  <c r="N44" i="32"/>
  <c r="M44" i="32"/>
  <c r="L44" i="32"/>
  <c r="K44" i="32"/>
  <c r="D39" i="32" s="1"/>
  <c r="J44" i="32"/>
  <c r="I44" i="32"/>
  <c r="H44" i="32"/>
  <c r="F44" i="32"/>
  <c r="Q43" i="32"/>
  <c r="P43" i="32"/>
  <c r="Q42" i="32"/>
  <c r="P42" i="32"/>
  <c r="Q41" i="32"/>
  <c r="P41" i="32"/>
  <c r="Q40" i="32"/>
  <c r="P40" i="32"/>
  <c r="Q39" i="32"/>
  <c r="P39" i="32"/>
  <c r="O38" i="32"/>
  <c r="N38" i="32"/>
  <c r="M38" i="32"/>
  <c r="L38" i="32"/>
  <c r="K38" i="32"/>
  <c r="J38" i="32"/>
  <c r="I38" i="32"/>
  <c r="H38" i="32"/>
  <c r="G38" i="32"/>
  <c r="F38" i="32"/>
  <c r="Q37" i="32"/>
  <c r="P37" i="32"/>
  <c r="Q36" i="32"/>
  <c r="P36" i="32"/>
  <c r="Q35" i="32"/>
  <c r="P35" i="32"/>
  <c r="Q34" i="32"/>
  <c r="P34" i="32"/>
  <c r="Q33" i="32"/>
  <c r="P33" i="32"/>
  <c r="P38" i="32" s="1"/>
  <c r="O32" i="32"/>
  <c r="N32" i="32"/>
  <c r="M32" i="32"/>
  <c r="L32" i="32"/>
  <c r="K32" i="32"/>
  <c r="D27" i="32" s="1"/>
  <c r="J32" i="32"/>
  <c r="I32" i="32"/>
  <c r="H32" i="32"/>
  <c r="G32" i="32"/>
  <c r="F32" i="32"/>
  <c r="Q31" i="32"/>
  <c r="P31" i="32"/>
  <c r="Q30" i="32"/>
  <c r="P30" i="32"/>
  <c r="Q29" i="32"/>
  <c r="Q32" i="32" s="1"/>
  <c r="P29" i="32"/>
  <c r="P32" i="32" s="1"/>
  <c r="Q28" i="32"/>
  <c r="P28" i="32"/>
  <c r="Q27" i="32"/>
  <c r="P27" i="32"/>
  <c r="O26" i="32"/>
  <c r="N26" i="32"/>
  <c r="M26" i="32"/>
  <c r="L26" i="32"/>
  <c r="K26" i="32"/>
  <c r="J26" i="32"/>
  <c r="I26" i="32"/>
  <c r="H26" i="32"/>
  <c r="G26" i="32"/>
  <c r="F26" i="32"/>
  <c r="D21" i="32" s="1"/>
  <c r="Q25" i="32"/>
  <c r="P25" i="32"/>
  <c r="Q24" i="32"/>
  <c r="P24" i="32"/>
  <c r="Q23" i="32"/>
  <c r="P23" i="32"/>
  <c r="Q22" i="32"/>
  <c r="P22" i="32"/>
  <c r="Q21" i="32"/>
  <c r="P21" i="32"/>
  <c r="O20" i="32"/>
  <c r="N20" i="32"/>
  <c r="M20" i="32"/>
  <c r="L20" i="32"/>
  <c r="K20" i="32"/>
  <c r="J20" i="32"/>
  <c r="I20" i="32"/>
  <c r="H20" i="32"/>
  <c r="G20" i="32"/>
  <c r="F20" i="32"/>
  <c r="Q19" i="32"/>
  <c r="P19" i="32"/>
  <c r="Q18" i="32"/>
  <c r="P18" i="32"/>
  <c r="Q17" i="32"/>
  <c r="P17" i="32"/>
  <c r="Q16" i="32"/>
  <c r="P16" i="32"/>
  <c r="Q15" i="32"/>
  <c r="P15" i="32"/>
  <c r="O14" i="32"/>
  <c r="N14" i="32"/>
  <c r="M14" i="32"/>
  <c r="L14" i="32"/>
  <c r="K14" i="32"/>
  <c r="J14" i="32"/>
  <c r="I14" i="32"/>
  <c r="H14" i="32"/>
  <c r="G14" i="32"/>
  <c r="F14" i="32"/>
  <c r="D9" i="32" s="1"/>
  <c r="Q13" i="32"/>
  <c r="P13" i="32"/>
  <c r="Q12" i="32"/>
  <c r="P12" i="32"/>
  <c r="Q11" i="32"/>
  <c r="P11" i="32"/>
  <c r="Q10" i="32"/>
  <c r="P10" i="32"/>
  <c r="Q9" i="32"/>
  <c r="P9" i="32"/>
  <c r="Q62" i="32" l="1"/>
  <c r="G80" i="32"/>
  <c r="H80" i="32"/>
  <c r="P26" i="32"/>
  <c r="P44" i="32"/>
  <c r="Q56" i="32"/>
  <c r="I80" i="32"/>
  <c r="Q38" i="32"/>
  <c r="Q44" i="32"/>
  <c r="P56" i="32"/>
  <c r="D51" i="32"/>
  <c r="J80" i="32"/>
  <c r="D15" i="32"/>
  <c r="M80" i="32"/>
  <c r="P14" i="32"/>
  <c r="N80" i="32"/>
  <c r="O80" i="32"/>
  <c r="Q26" i="32"/>
  <c r="K80" i="32"/>
  <c r="D33" i="32"/>
  <c r="P50" i="32"/>
  <c r="L80" i="32"/>
  <c r="D75" i="32"/>
  <c r="P20" i="32"/>
  <c r="Q14" i="32"/>
  <c r="Q20" i="32"/>
  <c r="F80" i="32"/>
  <c r="C45" i="20"/>
  <c r="N37" i="31"/>
  <c r="M37" i="31"/>
  <c r="L37" i="31"/>
  <c r="K37" i="31"/>
  <c r="J37" i="31"/>
  <c r="I37" i="31"/>
  <c r="H37" i="31"/>
  <c r="G37" i="31"/>
  <c r="O37" i="31" s="1"/>
  <c r="F37" i="31"/>
  <c r="E37" i="31"/>
  <c r="N36" i="31"/>
  <c r="M36" i="31"/>
  <c r="L36" i="31"/>
  <c r="K36" i="31"/>
  <c r="J36" i="31"/>
  <c r="I36" i="31"/>
  <c r="P36" i="31" s="1"/>
  <c r="H36" i="31"/>
  <c r="G36" i="31"/>
  <c r="F36" i="31"/>
  <c r="E36" i="31"/>
  <c r="N35" i="31"/>
  <c r="P35" i="31" s="1"/>
  <c r="M35" i="31"/>
  <c r="L35" i="31"/>
  <c r="K35" i="31"/>
  <c r="J35" i="31"/>
  <c r="I35" i="31"/>
  <c r="H35" i="31"/>
  <c r="G35" i="31"/>
  <c r="F35" i="31"/>
  <c r="E35" i="31"/>
  <c r="N34" i="31"/>
  <c r="M34" i="31"/>
  <c r="L34" i="31"/>
  <c r="K34" i="31"/>
  <c r="J34" i="31"/>
  <c r="I34" i="31"/>
  <c r="H34" i="31"/>
  <c r="G34" i="31"/>
  <c r="F34" i="31"/>
  <c r="E34" i="31"/>
  <c r="N33" i="31"/>
  <c r="M33" i="31"/>
  <c r="L33" i="31"/>
  <c r="K33" i="31"/>
  <c r="J33" i="31"/>
  <c r="I33" i="31"/>
  <c r="H33" i="31"/>
  <c r="G33" i="31"/>
  <c r="G38" i="31" s="1"/>
  <c r="F33" i="31"/>
  <c r="E33" i="31"/>
  <c r="N32" i="31"/>
  <c r="M32" i="31"/>
  <c r="L32" i="31"/>
  <c r="K32" i="31"/>
  <c r="J32" i="31"/>
  <c r="C27" i="31" s="1"/>
  <c r="I32" i="31"/>
  <c r="H32" i="31"/>
  <c r="G32" i="31"/>
  <c r="F32" i="31"/>
  <c r="E32" i="31"/>
  <c r="P31" i="31"/>
  <c r="O31" i="31"/>
  <c r="P30" i="31"/>
  <c r="O30" i="31"/>
  <c r="P29" i="31"/>
  <c r="O29" i="31"/>
  <c r="P28" i="31"/>
  <c r="O28" i="31"/>
  <c r="P27" i="31"/>
  <c r="O27" i="31"/>
  <c r="N26" i="31"/>
  <c r="M26" i="31"/>
  <c r="L26" i="31"/>
  <c r="K26" i="31"/>
  <c r="J26" i="31"/>
  <c r="I26" i="31"/>
  <c r="H26" i="31"/>
  <c r="G26" i="31"/>
  <c r="F26" i="31"/>
  <c r="E26" i="31"/>
  <c r="C21" i="31" s="1"/>
  <c r="P25" i="31"/>
  <c r="O25" i="31"/>
  <c r="P24" i="31"/>
  <c r="O24" i="31"/>
  <c r="P23" i="31"/>
  <c r="O23" i="31"/>
  <c r="P22" i="31"/>
  <c r="O22" i="31"/>
  <c r="P21" i="31"/>
  <c r="O21" i="31"/>
  <c r="N20" i="31"/>
  <c r="M20" i="31"/>
  <c r="L20" i="31"/>
  <c r="K20" i="31"/>
  <c r="J20" i="31"/>
  <c r="C15" i="31" s="1"/>
  <c r="I20" i="31"/>
  <c r="H20" i="31"/>
  <c r="G20" i="31"/>
  <c r="F20" i="31"/>
  <c r="E20" i="31"/>
  <c r="P19" i="31"/>
  <c r="O19" i="31"/>
  <c r="P18" i="31"/>
  <c r="O18" i="31"/>
  <c r="P17" i="31"/>
  <c r="O17" i="31"/>
  <c r="P16" i="31"/>
  <c r="O16" i="31"/>
  <c r="P15" i="31"/>
  <c r="O15" i="31"/>
  <c r="N14" i="31"/>
  <c r="M14" i="31"/>
  <c r="L14" i="31"/>
  <c r="K14" i="31"/>
  <c r="J14" i="31"/>
  <c r="I14" i="31"/>
  <c r="H14" i="31"/>
  <c r="G14" i="31"/>
  <c r="F14" i="31"/>
  <c r="E14" i="31"/>
  <c r="C9" i="31" s="1"/>
  <c r="P13" i="31"/>
  <c r="O13" i="31"/>
  <c r="P12" i="31"/>
  <c r="O12" i="31"/>
  <c r="P11" i="31"/>
  <c r="O11" i="31"/>
  <c r="O14" i="31" s="1"/>
  <c r="P10" i="31"/>
  <c r="O10" i="31"/>
  <c r="P9" i="31"/>
  <c r="O9" i="31"/>
  <c r="P80" i="32" l="1"/>
  <c r="Q80" i="32"/>
  <c r="H38" i="31"/>
  <c r="O20" i="31"/>
  <c r="O34" i="31"/>
  <c r="O32" i="31"/>
  <c r="P32" i="31"/>
  <c r="P20" i="31"/>
  <c r="O26" i="31"/>
  <c r="P26" i="31"/>
  <c r="P14" i="31"/>
  <c r="E38" i="31"/>
  <c r="P34" i="31"/>
  <c r="O35" i="31"/>
  <c r="L38" i="31"/>
  <c r="J38" i="31"/>
  <c r="M38" i="31"/>
  <c r="K38" i="31"/>
  <c r="O36" i="31"/>
  <c r="F38" i="31"/>
  <c r="P33" i="31"/>
  <c r="P37" i="31"/>
  <c r="N38" i="31"/>
  <c r="O33" i="31"/>
  <c r="I38" i="31"/>
  <c r="G38" i="30"/>
  <c r="H43" i="30"/>
  <c r="I43" i="30"/>
  <c r="J43" i="30"/>
  <c r="K43" i="30"/>
  <c r="L43" i="30"/>
  <c r="M43" i="30"/>
  <c r="N43" i="30"/>
  <c r="O43" i="30"/>
  <c r="G41" i="30"/>
  <c r="H41" i="30"/>
  <c r="I41" i="30"/>
  <c r="J41" i="30"/>
  <c r="K41" i="30"/>
  <c r="L41" i="30"/>
  <c r="M41" i="30"/>
  <c r="O41" i="30"/>
  <c r="G40" i="30"/>
  <c r="H40" i="30"/>
  <c r="I40" i="30"/>
  <c r="J40" i="30"/>
  <c r="K40" i="30"/>
  <c r="L40" i="30"/>
  <c r="M40" i="30"/>
  <c r="O40" i="30"/>
  <c r="G39" i="30"/>
  <c r="H39" i="30"/>
  <c r="I39" i="30"/>
  <c r="J39" i="30"/>
  <c r="K39" i="30"/>
  <c r="L39" i="30"/>
  <c r="M39" i="30"/>
  <c r="N39" i="30"/>
  <c r="O39" i="30"/>
  <c r="F38" i="30"/>
  <c r="C39" i="30"/>
  <c r="D33" i="30"/>
  <c r="F14" i="30"/>
  <c r="D9" i="30" s="1"/>
  <c r="A64" i="30"/>
  <c r="G43" i="30"/>
  <c r="F43" i="30"/>
  <c r="O42" i="30"/>
  <c r="N42" i="30"/>
  <c r="M42" i="30"/>
  <c r="L42" i="30"/>
  <c r="K42" i="30"/>
  <c r="J42" i="30"/>
  <c r="I42" i="30"/>
  <c r="H42" i="30"/>
  <c r="G42" i="30"/>
  <c r="F42" i="30"/>
  <c r="F41" i="30"/>
  <c r="F40" i="30"/>
  <c r="F39" i="30"/>
  <c r="O38" i="30"/>
  <c r="N38" i="30"/>
  <c r="M38" i="30"/>
  <c r="L38" i="30"/>
  <c r="K38" i="30"/>
  <c r="J38" i="30"/>
  <c r="I38" i="30"/>
  <c r="H38" i="30"/>
  <c r="Q37" i="30"/>
  <c r="P37" i="30"/>
  <c r="Q36" i="30"/>
  <c r="P36" i="30"/>
  <c r="Q35" i="30"/>
  <c r="P35" i="30"/>
  <c r="Q34" i="30"/>
  <c r="P34" i="30"/>
  <c r="Q33" i="30"/>
  <c r="P33" i="30"/>
  <c r="O32" i="30"/>
  <c r="M32" i="30"/>
  <c r="L32" i="30"/>
  <c r="K32" i="30"/>
  <c r="D27" i="30" s="1"/>
  <c r="J32" i="30"/>
  <c r="G32" i="30"/>
  <c r="Q31" i="30"/>
  <c r="P31" i="30"/>
  <c r="N31" i="30"/>
  <c r="P30" i="30"/>
  <c r="Q29" i="30"/>
  <c r="P29" i="30"/>
  <c r="Q28" i="30"/>
  <c r="P28" i="30"/>
  <c r="N28" i="30"/>
  <c r="N40" i="30" s="1"/>
  <c r="Q27" i="30"/>
  <c r="P27" i="30"/>
  <c r="O26" i="30"/>
  <c r="N26" i="30"/>
  <c r="M26" i="30"/>
  <c r="L26" i="30"/>
  <c r="K26" i="30"/>
  <c r="J26" i="30"/>
  <c r="I26" i="30"/>
  <c r="H26" i="30"/>
  <c r="G26" i="30"/>
  <c r="F26" i="30"/>
  <c r="D21" i="30" s="1"/>
  <c r="Q25" i="30"/>
  <c r="P25" i="30"/>
  <c r="Q24" i="30"/>
  <c r="Q23" i="30"/>
  <c r="P23" i="30"/>
  <c r="Q22" i="30"/>
  <c r="P22" i="30"/>
  <c r="Q21" i="30"/>
  <c r="P21" i="30"/>
  <c r="O20" i="30"/>
  <c r="N20" i="30"/>
  <c r="M20" i="30"/>
  <c r="L20" i="30"/>
  <c r="K20" i="30"/>
  <c r="J20" i="30"/>
  <c r="I20" i="30"/>
  <c r="H20" i="30"/>
  <c r="G20" i="30"/>
  <c r="F20" i="30"/>
  <c r="D15" i="30" s="1"/>
  <c r="Q19" i="30"/>
  <c r="P19" i="30"/>
  <c r="Q18" i="30"/>
  <c r="P18" i="30"/>
  <c r="Q17" i="30"/>
  <c r="P17" i="30"/>
  <c r="Q16" i="30"/>
  <c r="P16" i="30"/>
  <c r="Q15" i="30"/>
  <c r="P15" i="30"/>
  <c r="O14" i="30"/>
  <c r="M14" i="30"/>
  <c r="L14" i="30"/>
  <c r="K14" i="30"/>
  <c r="J14" i="30"/>
  <c r="I14" i="30"/>
  <c r="H14" i="30"/>
  <c r="G14" i="30"/>
  <c r="Q13" i="30"/>
  <c r="P13" i="30"/>
  <c r="N13" i="30"/>
  <c r="Q12" i="30"/>
  <c r="P12" i="30"/>
  <c r="Q11" i="30"/>
  <c r="P11" i="30"/>
  <c r="N11" i="30"/>
  <c r="N41" i="30" s="1"/>
  <c r="Q10" i="30"/>
  <c r="P10" i="30"/>
  <c r="Q9" i="30"/>
  <c r="P9" i="30"/>
  <c r="D39" i="30" l="1"/>
  <c r="F44" i="30"/>
  <c r="N14" i="30"/>
  <c r="P39" i="30"/>
  <c r="N32" i="30"/>
  <c r="O38" i="31"/>
  <c r="P38" i="31"/>
  <c r="C33" i="31"/>
  <c r="L44" i="30"/>
  <c r="P43" i="30"/>
  <c r="P42" i="30"/>
  <c r="Q14" i="30"/>
  <c r="Q26" i="30"/>
  <c r="K44" i="30"/>
  <c r="P14" i="30"/>
  <c r="M44" i="30"/>
  <c r="O44" i="30"/>
  <c r="G44" i="30"/>
  <c r="Q32" i="30"/>
  <c r="P38" i="30"/>
  <c r="P41" i="30"/>
  <c r="I44" i="30"/>
  <c r="P20" i="30"/>
  <c r="J44" i="30"/>
  <c r="Q20" i="30"/>
  <c r="P40" i="30"/>
  <c r="N44" i="30" l="1"/>
  <c r="Q44" i="30"/>
  <c r="P51" i="19"/>
  <c r="P52" i="19"/>
  <c r="P53" i="19"/>
  <c r="P54" i="19"/>
  <c r="O51" i="19"/>
  <c r="O52" i="19"/>
  <c r="O53" i="19"/>
  <c r="O54" i="19"/>
  <c r="N60" i="29"/>
  <c r="M60" i="29"/>
  <c r="L60" i="29"/>
  <c r="K60" i="29"/>
  <c r="J60" i="29"/>
  <c r="I60" i="29"/>
  <c r="H60" i="29"/>
  <c r="G60" i="29"/>
  <c r="F60" i="29"/>
  <c r="E60" i="29"/>
  <c r="N59" i="29"/>
  <c r="M59" i="29"/>
  <c r="L59" i="29"/>
  <c r="K59" i="29"/>
  <c r="J59" i="29"/>
  <c r="I59" i="29"/>
  <c r="H59" i="29"/>
  <c r="G59" i="29"/>
  <c r="F59" i="29"/>
  <c r="E59" i="29"/>
  <c r="N58" i="29"/>
  <c r="P58" i="29" s="1"/>
  <c r="M58" i="29"/>
  <c r="L58" i="29"/>
  <c r="K58" i="29"/>
  <c r="J58" i="29"/>
  <c r="I58" i="29"/>
  <c r="H58" i="29"/>
  <c r="G58" i="29"/>
  <c r="F58" i="29"/>
  <c r="E58" i="29"/>
  <c r="N57" i="29"/>
  <c r="M57" i="29"/>
  <c r="L57" i="29"/>
  <c r="K57" i="29"/>
  <c r="J57" i="29"/>
  <c r="I57" i="29"/>
  <c r="H57" i="29"/>
  <c r="G57" i="29"/>
  <c r="O57" i="29" s="1"/>
  <c r="F57" i="29"/>
  <c r="E57" i="29"/>
  <c r="N56" i="29"/>
  <c r="M56" i="29"/>
  <c r="L56" i="29"/>
  <c r="K56" i="29"/>
  <c r="J56" i="29"/>
  <c r="I56" i="29"/>
  <c r="H56" i="29"/>
  <c r="G56" i="29"/>
  <c r="F56" i="29"/>
  <c r="E56" i="29"/>
  <c r="N55" i="29"/>
  <c r="M55" i="29"/>
  <c r="L55" i="29"/>
  <c r="K55" i="29"/>
  <c r="J55" i="29"/>
  <c r="I55" i="29"/>
  <c r="H55" i="29"/>
  <c r="G55" i="29"/>
  <c r="F55" i="29"/>
  <c r="E55" i="29"/>
  <c r="C50" i="29" s="1"/>
  <c r="P54" i="29"/>
  <c r="O54" i="29"/>
  <c r="P53" i="29"/>
  <c r="O53" i="29"/>
  <c r="P52" i="29"/>
  <c r="O52" i="29"/>
  <c r="P51" i="29"/>
  <c r="O51" i="29"/>
  <c r="P50" i="29"/>
  <c r="O50" i="29"/>
  <c r="N49" i="29"/>
  <c r="M49" i="29"/>
  <c r="L49" i="29"/>
  <c r="K49" i="29"/>
  <c r="J49" i="29"/>
  <c r="C44" i="29" s="1"/>
  <c r="I49" i="29"/>
  <c r="H49" i="29"/>
  <c r="G49" i="29"/>
  <c r="F49" i="29"/>
  <c r="E49" i="29"/>
  <c r="P48" i="29"/>
  <c r="O48" i="29"/>
  <c r="P47" i="29"/>
  <c r="O47" i="29"/>
  <c r="P46" i="29"/>
  <c r="O46" i="29"/>
  <c r="P45" i="29"/>
  <c r="O45" i="29"/>
  <c r="P44" i="29"/>
  <c r="O44" i="29"/>
  <c r="N43" i="29"/>
  <c r="M43" i="29"/>
  <c r="L43" i="29"/>
  <c r="K43" i="29"/>
  <c r="J43" i="29"/>
  <c r="I43" i="29"/>
  <c r="H43" i="29"/>
  <c r="G43" i="29"/>
  <c r="F43" i="29"/>
  <c r="E43" i="29"/>
  <c r="P42" i="29"/>
  <c r="O42" i="29"/>
  <c r="P41" i="29"/>
  <c r="O41" i="29"/>
  <c r="P40" i="29"/>
  <c r="O40" i="29"/>
  <c r="P39" i="29"/>
  <c r="O39" i="29"/>
  <c r="P38" i="29"/>
  <c r="O38" i="29"/>
  <c r="N37" i="29"/>
  <c r="M37" i="29"/>
  <c r="L37" i="29"/>
  <c r="K37" i="29"/>
  <c r="J37" i="29"/>
  <c r="C32" i="29" s="1"/>
  <c r="I37" i="29"/>
  <c r="H37" i="29"/>
  <c r="G37" i="29"/>
  <c r="F37" i="29"/>
  <c r="E37" i="29"/>
  <c r="P36" i="29"/>
  <c r="O36" i="29"/>
  <c r="P35" i="29"/>
  <c r="O35" i="29"/>
  <c r="P34" i="29"/>
  <c r="O34" i="29"/>
  <c r="P33" i="29"/>
  <c r="O33" i="29"/>
  <c r="P32" i="29"/>
  <c r="O32" i="29"/>
  <c r="N31" i="29"/>
  <c r="M31" i="29"/>
  <c r="L31" i="29"/>
  <c r="K31" i="29"/>
  <c r="J31" i="29"/>
  <c r="I31" i="29"/>
  <c r="H31" i="29"/>
  <c r="G31" i="29"/>
  <c r="F31" i="29"/>
  <c r="E31" i="29"/>
  <c r="C26" i="29" s="1"/>
  <c r="P30" i="29"/>
  <c r="O30" i="29"/>
  <c r="P29" i="29"/>
  <c r="O29" i="29"/>
  <c r="P28" i="29"/>
  <c r="O28" i="29"/>
  <c r="P27" i="29"/>
  <c r="O27" i="29"/>
  <c r="P26" i="29"/>
  <c r="O26" i="29"/>
  <c r="N25" i="29"/>
  <c r="M25" i="29"/>
  <c r="L25" i="29"/>
  <c r="K25" i="29"/>
  <c r="J25" i="29"/>
  <c r="I25" i="29"/>
  <c r="H25" i="29"/>
  <c r="G25" i="29"/>
  <c r="F25" i="29"/>
  <c r="E25" i="29"/>
  <c r="P24" i="29"/>
  <c r="O24" i="29"/>
  <c r="P23" i="29"/>
  <c r="O23" i="29"/>
  <c r="P22" i="29"/>
  <c r="O22" i="29"/>
  <c r="P21" i="29"/>
  <c r="O21" i="29"/>
  <c r="P20" i="29"/>
  <c r="O20" i="29"/>
  <c r="N19" i="29"/>
  <c r="M19" i="29"/>
  <c r="L19" i="29"/>
  <c r="K19" i="29"/>
  <c r="J19" i="29"/>
  <c r="I19" i="29"/>
  <c r="H19" i="29"/>
  <c r="G19" i="29"/>
  <c r="F19" i="29"/>
  <c r="E19" i="29"/>
  <c r="C14" i="29" s="1"/>
  <c r="P18" i="29"/>
  <c r="O18" i="29"/>
  <c r="P17" i="29"/>
  <c r="O17" i="29"/>
  <c r="P16" i="29"/>
  <c r="O16" i="29"/>
  <c r="P15" i="29"/>
  <c r="O15" i="29"/>
  <c r="O19" i="29" s="1"/>
  <c r="P14" i="29"/>
  <c r="O14" i="29"/>
  <c r="N13" i="29"/>
  <c r="M13" i="29"/>
  <c r="L13" i="29"/>
  <c r="K13" i="29"/>
  <c r="J13" i="29"/>
  <c r="I13" i="29"/>
  <c r="H13" i="29"/>
  <c r="G13" i="29"/>
  <c r="F13" i="29"/>
  <c r="E13" i="29"/>
  <c r="P12" i="29"/>
  <c r="O12" i="29"/>
  <c r="P11" i="29"/>
  <c r="O11" i="29"/>
  <c r="P10" i="29"/>
  <c r="O10" i="29"/>
  <c r="P9" i="29"/>
  <c r="O9" i="29"/>
  <c r="P8" i="29"/>
  <c r="O8" i="29"/>
  <c r="C38" i="29" l="1"/>
  <c r="O56" i="29"/>
  <c r="P59" i="29"/>
  <c r="O37" i="29"/>
  <c r="O43" i="29"/>
  <c r="N61" i="29"/>
  <c r="P37" i="29"/>
  <c r="O60" i="29"/>
  <c r="P19" i="29"/>
  <c r="F61" i="29"/>
  <c r="J61" i="29"/>
  <c r="O55" i="29"/>
  <c r="K61" i="29"/>
  <c r="P31" i="29"/>
  <c r="P55" i="29"/>
  <c r="P61" i="29" s="1"/>
  <c r="P60" i="29"/>
  <c r="L61" i="29"/>
  <c r="O31" i="29"/>
  <c r="E61" i="29"/>
  <c r="C56" i="29" s="1"/>
  <c r="M61" i="29"/>
  <c r="O25" i="29"/>
  <c r="C20" i="29"/>
  <c r="O49" i="29"/>
  <c r="O61" i="29" s="1"/>
  <c r="P25" i="29"/>
  <c r="P43" i="29"/>
  <c r="P49" i="29"/>
  <c r="G61" i="29"/>
  <c r="O13" i="29"/>
  <c r="I61" i="29"/>
  <c r="P13" i="29"/>
  <c r="P57" i="29"/>
  <c r="O58" i="29"/>
  <c r="C8" i="29"/>
  <c r="O59" i="29"/>
  <c r="H61" i="29"/>
  <c r="P56" i="29"/>
  <c r="O43" i="19" l="1"/>
  <c r="F49" i="19"/>
  <c r="G49" i="19"/>
  <c r="H49" i="19"/>
  <c r="I49" i="19"/>
  <c r="J49" i="19"/>
  <c r="K49" i="19"/>
  <c r="L49" i="19"/>
  <c r="M49" i="19"/>
  <c r="N49" i="19"/>
  <c r="F45" i="26"/>
  <c r="G45" i="26"/>
  <c r="H45" i="26"/>
  <c r="I45" i="26"/>
  <c r="J45" i="26"/>
  <c r="K45" i="26"/>
  <c r="L45" i="26"/>
  <c r="M45" i="26"/>
  <c r="N45" i="26"/>
  <c r="F46" i="26"/>
  <c r="G46" i="26"/>
  <c r="H46" i="26"/>
  <c r="I46" i="26"/>
  <c r="J46" i="26"/>
  <c r="K46" i="26"/>
  <c r="L46" i="26"/>
  <c r="M46" i="26"/>
  <c r="N46" i="26"/>
  <c r="F47" i="26"/>
  <c r="G47" i="26"/>
  <c r="H47" i="26"/>
  <c r="I47" i="26"/>
  <c r="J47" i="26"/>
  <c r="K47" i="26"/>
  <c r="L47" i="26"/>
  <c r="M47" i="26"/>
  <c r="N47" i="26"/>
  <c r="F48" i="26"/>
  <c r="G48" i="26"/>
  <c r="H48" i="26"/>
  <c r="I48" i="26"/>
  <c r="J48" i="26"/>
  <c r="K48" i="26"/>
  <c r="L48" i="26"/>
  <c r="M48" i="26"/>
  <c r="N48" i="26"/>
  <c r="F49" i="26"/>
  <c r="G49" i="26"/>
  <c r="H49" i="26"/>
  <c r="I49" i="26"/>
  <c r="J49" i="26"/>
  <c r="K49" i="26"/>
  <c r="L49" i="26"/>
  <c r="M49" i="26"/>
  <c r="N49" i="26"/>
  <c r="E46" i="26"/>
  <c r="E47" i="26"/>
  <c r="E48" i="26"/>
  <c r="E49" i="26"/>
  <c r="E45" i="26"/>
  <c r="N44" i="26"/>
  <c r="M44" i="26"/>
  <c r="L44" i="26"/>
  <c r="K44" i="26"/>
  <c r="J44" i="26"/>
  <c r="I44" i="26"/>
  <c r="H44" i="26"/>
  <c r="G44" i="26"/>
  <c r="F44" i="26"/>
  <c r="E44" i="26"/>
  <c r="P43" i="26"/>
  <c r="O43" i="26"/>
  <c r="P42" i="26"/>
  <c r="O42" i="26"/>
  <c r="P41" i="26"/>
  <c r="O41" i="26"/>
  <c r="P40" i="26"/>
  <c r="O40" i="26"/>
  <c r="P39" i="26"/>
  <c r="O39" i="26"/>
  <c r="N38" i="26"/>
  <c r="M38" i="26"/>
  <c r="L38" i="26"/>
  <c r="K38" i="26"/>
  <c r="J38" i="26"/>
  <c r="I38" i="26"/>
  <c r="H38" i="26"/>
  <c r="G38" i="26"/>
  <c r="F38" i="26"/>
  <c r="E38" i="26"/>
  <c r="C33" i="26" s="1"/>
  <c r="P37" i="26"/>
  <c r="O37" i="26"/>
  <c r="P36" i="26"/>
  <c r="O36" i="26"/>
  <c r="P35" i="26"/>
  <c r="O35" i="26"/>
  <c r="P34" i="26"/>
  <c r="O34" i="26"/>
  <c r="P33" i="26"/>
  <c r="O33" i="26"/>
  <c r="N32" i="26"/>
  <c r="M32" i="26"/>
  <c r="L32" i="26"/>
  <c r="K32" i="26"/>
  <c r="J32" i="26"/>
  <c r="C27" i="26" s="1"/>
  <c r="I32" i="26"/>
  <c r="H32" i="26"/>
  <c r="G32" i="26"/>
  <c r="F32" i="26"/>
  <c r="E32" i="26"/>
  <c r="P31" i="26"/>
  <c r="O31" i="26"/>
  <c r="P30" i="26"/>
  <c r="O30" i="26"/>
  <c r="P29" i="26"/>
  <c r="O29" i="26"/>
  <c r="P28" i="26"/>
  <c r="O28" i="26"/>
  <c r="P27" i="26"/>
  <c r="O27" i="26"/>
  <c r="N26" i="26"/>
  <c r="M26" i="26"/>
  <c r="L26" i="26"/>
  <c r="K26" i="26"/>
  <c r="J26" i="26"/>
  <c r="C21" i="26" s="1"/>
  <c r="I26" i="26"/>
  <c r="H26" i="26"/>
  <c r="G26" i="26"/>
  <c r="F26" i="26"/>
  <c r="E26" i="26"/>
  <c r="P25" i="26"/>
  <c r="O25" i="26"/>
  <c r="P24" i="26"/>
  <c r="O24" i="26"/>
  <c r="P23" i="26"/>
  <c r="O23" i="26"/>
  <c r="P22" i="26"/>
  <c r="O22" i="26"/>
  <c r="P21" i="26"/>
  <c r="O21" i="26"/>
  <c r="N20" i="26"/>
  <c r="M20" i="26"/>
  <c r="L20" i="26"/>
  <c r="K20" i="26"/>
  <c r="J20" i="26"/>
  <c r="C15" i="26" s="1"/>
  <c r="I20" i="26"/>
  <c r="H20" i="26"/>
  <c r="G20" i="26"/>
  <c r="F20" i="26"/>
  <c r="E20" i="26"/>
  <c r="P19" i="26"/>
  <c r="P49" i="26" s="1"/>
  <c r="O19" i="26"/>
  <c r="P18" i="26"/>
  <c r="O18" i="26"/>
  <c r="P17" i="26"/>
  <c r="O17" i="26"/>
  <c r="P16" i="26"/>
  <c r="O16" i="26"/>
  <c r="P15" i="26"/>
  <c r="O15" i="26"/>
  <c r="O45" i="26" s="1"/>
  <c r="N14" i="26"/>
  <c r="M14" i="26"/>
  <c r="L14" i="26"/>
  <c r="K14" i="26"/>
  <c r="J14" i="26"/>
  <c r="I14" i="26"/>
  <c r="H14" i="26"/>
  <c r="G14" i="26"/>
  <c r="F14" i="26"/>
  <c r="E14" i="26"/>
  <c r="P13" i="26"/>
  <c r="O13" i="26"/>
  <c r="P12" i="26"/>
  <c r="O12" i="26"/>
  <c r="P11" i="26"/>
  <c r="O11" i="26"/>
  <c r="P10" i="26"/>
  <c r="O10" i="26"/>
  <c r="P9" i="26"/>
  <c r="O9" i="26"/>
  <c r="N79" i="24"/>
  <c r="M79" i="24"/>
  <c r="L79" i="24"/>
  <c r="K79" i="24"/>
  <c r="J79" i="24"/>
  <c r="I79" i="24"/>
  <c r="H79" i="24"/>
  <c r="G79" i="24"/>
  <c r="F79" i="24"/>
  <c r="E79" i="24"/>
  <c r="N78" i="24"/>
  <c r="M78" i="24"/>
  <c r="L78" i="24"/>
  <c r="K78" i="24"/>
  <c r="J78" i="24"/>
  <c r="I78" i="24"/>
  <c r="H78" i="24"/>
  <c r="G78" i="24"/>
  <c r="F78" i="24"/>
  <c r="E78" i="24"/>
  <c r="N77" i="24"/>
  <c r="M77" i="24"/>
  <c r="L77" i="24"/>
  <c r="K77" i="24"/>
  <c r="J77" i="24"/>
  <c r="I77" i="24"/>
  <c r="H77" i="24"/>
  <c r="G77" i="24"/>
  <c r="F77" i="24"/>
  <c r="E77" i="24"/>
  <c r="N76" i="24"/>
  <c r="M76" i="24"/>
  <c r="L76" i="24"/>
  <c r="K76" i="24"/>
  <c r="J76" i="24"/>
  <c r="I76" i="24"/>
  <c r="H76" i="24"/>
  <c r="G76" i="24"/>
  <c r="F76" i="24"/>
  <c r="E76" i="24"/>
  <c r="N75" i="24"/>
  <c r="M75" i="24"/>
  <c r="L75" i="24"/>
  <c r="K75" i="24"/>
  <c r="J75" i="24"/>
  <c r="I75" i="24"/>
  <c r="H75" i="24"/>
  <c r="G75" i="24"/>
  <c r="F75" i="24"/>
  <c r="E75" i="24"/>
  <c r="N74" i="24"/>
  <c r="M74" i="24"/>
  <c r="L74" i="24"/>
  <c r="K74" i="24"/>
  <c r="J74" i="24"/>
  <c r="I74" i="24"/>
  <c r="H74" i="24"/>
  <c r="G74" i="24"/>
  <c r="F74" i="24"/>
  <c r="E74" i="24"/>
  <c r="P73" i="24"/>
  <c r="O73" i="24"/>
  <c r="P72" i="24"/>
  <c r="O72" i="24"/>
  <c r="P71" i="24"/>
  <c r="O71" i="24"/>
  <c r="P70" i="24"/>
  <c r="O70" i="24"/>
  <c r="P69" i="24"/>
  <c r="O69" i="24"/>
  <c r="N68" i="24"/>
  <c r="M68" i="24"/>
  <c r="L68" i="24"/>
  <c r="K68" i="24"/>
  <c r="J68" i="24"/>
  <c r="I68" i="24"/>
  <c r="H68" i="24"/>
  <c r="G68" i="24"/>
  <c r="F68" i="24"/>
  <c r="E68" i="24"/>
  <c r="P67" i="24"/>
  <c r="O67" i="24"/>
  <c r="P66" i="24"/>
  <c r="O66" i="24"/>
  <c r="P65" i="24"/>
  <c r="O65" i="24"/>
  <c r="P64" i="24"/>
  <c r="O64" i="24"/>
  <c r="P63" i="24"/>
  <c r="O63" i="24"/>
  <c r="N62" i="24"/>
  <c r="M62" i="24"/>
  <c r="L62" i="24"/>
  <c r="K62" i="24"/>
  <c r="J62" i="24"/>
  <c r="I62" i="24"/>
  <c r="H62" i="24"/>
  <c r="G62" i="24"/>
  <c r="F62" i="24"/>
  <c r="E62" i="24"/>
  <c r="P61" i="24"/>
  <c r="O61" i="24"/>
  <c r="P60" i="24"/>
  <c r="O60" i="24"/>
  <c r="P59" i="24"/>
  <c r="O59" i="24"/>
  <c r="P58" i="24"/>
  <c r="O58" i="24"/>
  <c r="P57" i="24"/>
  <c r="O57" i="24"/>
  <c r="N56" i="24"/>
  <c r="M56" i="24"/>
  <c r="L56" i="24"/>
  <c r="K56" i="24"/>
  <c r="J56" i="24"/>
  <c r="I56" i="24"/>
  <c r="H56" i="24"/>
  <c r="G56" i="24"/>
  <c r="F56" i="24"/>
  <c r="E56" i="24"/>
  <c r="P55" i="24"/>
  <c r="O55" i="24"/>
  <c r="P54" i="24"/>
  <c r="O54" i="24"/>
  <c r="P53" i="24"/>
  <c r="O53" i="24"/>
  <c r="P52" i="24"/>
  <c r="O52" i="24"/>
  <c r="P51" i="24"/>
  <c r="O51" i="24"/>
  <c r="N50" i="24"/>
  <c r="M50" i="24"/>
  <c r="L50" i="24"/>
  <c r="K50" i="24"/>
  <c r="J50" i="24"/>
  <c r="I50" i="24"/>
  <c r="H50" i="24"/>
  <c r="G50" i="24"/>
  <c r="F50" i="24"/>
  <c r="E50" i="24"/>
  <c r="C45" i="24" s="1"/>
  <c r="P49" i="24"/>
  <c r="O49" i="24"/>
  <c r="P48" i="24"/>
  <c r="O48" i="24"/>
  <c r="P47" i="24"/>
  <c r="O47" i="24"/>
  <c r="P46" i="24"/>
  <c r="O46" i="24"/>
  <c r="P45" i="24"/>
  <c r="O45" i="24"/>
  <c r="N44" i="24"/>
  <c r="M44" i="24"/>
  <c r="L44" i="24"/>
  <c r="K44" i="24"/>
  <c r="J44" i="24"/>
  <c r="I44" i="24"/>
  <c r="H44" i="24"/>
  <c r="G44" i="24"/>
  <c r="F44" i="24"/>
  <c r="E44" i="24"/>
  <c r="P43" i="24"/>
  <c r="O43" i="24"/>
  <c r="P42" i="24"/>
  <c r="O42" i="24"/>
  <c r="P41" i="24"/>
  <c r="O41" i="24"/>
  <c r="P40" i="24"/>
  <c r="O40" i="24"/>
  <c r="P39" i="24"/>
  <c r="O39" i="24"/>
  <c r="N38" i="24"/>
  <c r="M38" i="24"/>
  <c r="L38" i="24"/>
  <c r="K38" i="24"/>
  <c r="J38" i="24"/>
  <c r="I38" i="24"/>
  <c r="H38" i="24"/>
  <c r="G38" i="24"/>
  <c r="F38" i="24"/>
  <c r="E38" i="24"/>
  <c r="P37" i="24"/>
  <c r="O37" i="24"/>
  <c r="P36" i="24"/>
  <c r="O36" i="24"/>
  <c r="P35" i="24"/>
  <c r="O35" i="24"/>
  <c r="P34" i="24"/>
  <c r="O34" i="24"/>
  <c r="P33" i="24"/>
  <c r="O33" i="24"/>
  <c r="N32" i="24"/>
  <c r="M32" i="24"/>
  <c r="L32" i="24"/>
  <c r="K32" i="24"/>
  <c r="J32" i="24"/>
  <c r="I32" i="24"/>
  <c r="H32" i="24"/>
  <c r="G32" i="24"/>
  <c r="F32" i="24"/>
  <c r="E32" i="24"/>
  <c r="P31" i="24"/>
  <c r="O31" i="24"/>
  <c r="P30" i="24"/>
  <c r="O30" i="24"/>
  <c r="P29" i="24"/>
  <c r="O29" i="24"/>
  <c r="P28" i="24"/>
  <c r="O28" i="24"/>
  <c r="P27" i="24"/>
  <c r="O27" i="24"/>
  <c r="N26" i="24"/>
  <c r="M26" i="24"/>
  <c r="L26" i="24"/>
  <c r="K26" i="24"/>
  <c r="J26" i="24"/>
  <c r="I26" i="24"/>
  <c r="H26" i="24"/>
  <c r="G26" i="24"/>
  <c r="F26" i="24"/>
  <c r="E26" i="24"/>
  <c r="P25" i="24"/>
  <c r="O25" i="24"/>
  <c r="P24" i="24"/>
  <c r="O24" i="24"/>
  <c r="P23" i="24"/>
  <c r="O23" i="24"/>
  <c r="P22" i="24"/>
  <c r="O22" i="24"/>
  <c r="P21" i="24"/>
  <c r="O21" i="24"/>
  <c r="N20" i="24"/>
  <c r="M20" i="24"/>
  <c r="L20" i="24"/>
  <c r="K20" i="24"/>
  <c r="J20" i="24"/>
  <c r="C15" i="24" s="1"/>
  <c r="I20" i="24"/>
  <c r="H20" i="24"/>
  <c r="G20" i="24"/>
  <c r="F20" i="24"/>
  <c r="E20" i="24"/>
  <c r="P19" i="24"/>
  <c r="O19" i="24"/>
  <c r="P18" i="24"/>
  <c r="O18" i="24"/>
  <c r="P17" i="24"/>
  <c r="O17" i="24"/>
  <c r="P16" i="24"/>
  <c r="O16" i="24"/>
  <c r="P15" i="24"/>
  <c r="O15" i="24"/>
  <c r="N14" i="24"/>
  <c r="M14" i="24"/>
  <c r="L14" i="24"/>
  <c r="K14" i="24"/>
  <c r="J14" i="24"/>
  <c r="I14" i="24"/>
  <c r="H14" i="24"/>
  <c r="G14" i="24"/>
  <c r="F14" i="24"/>
  <c r="E14" i="24"/>
  <c r="C9" i="24" s="1"/>
  <c r="P13" i="24"/>
  <c r="O13" i="24"/>
  <c r="P12" i="24"/>
  <c r="O12" i="24"/>
  <c r="P11" i="24"/>
  <c r="O11" i="24"/>
  <c r="P10" i="24"/>
  <c r="O10" i="24"/>
  <c r="P9" i="24"/>
  <c r="O9" i="24"/>
  <c r="D12" i="9"/>
  <c r="D9" i="9"/>
  <c r="F44" i="23"/>
  <c r="G44" i="23"/>
  <c r="H44" i="23"/>
  <c r="I44" i="23"/>
  <c r="J44" i="23"/>
  <c r="K44" i="23"/>
  <c r="L44" i="23"/>
  <c r="M44" i="23"/>
  <c r="N44" i="23"/>
  <c r="O44" i="23"/>
  <c r="P44" i="23"/>
  <c r="F38" i="23"/>
  <c r="G38" i="23"/>
  <c r="H38" i="23"/>
  <c r="I38" i="23"/>
  <c r="J38" i="23"/>
  <c r="K38" i="23"/>
  <c r="L38" i="23"/>
  <c r="M38" i="23"/>
  <c r="N38" i="23"/>
  <c r="O38" i="23"/>
  <c r="P38" i="23"/>
  <c r="F32" i="23"/>
  <c r="G32" i="23"/>
  <c r="H32" i="23"/>
  <c r="I32" i="23"/>
  <c r="J32" i="23"/>
  <c r="K32" i="23"/>
  <c r="L32" i="23"/>
  <c r="M32" i="23"/>
  <c r="N32" i="23"/>
  <c r="O32" i="23"/>
  <c r="P32" i="23"/>
  <c r="F26" i="23"/>
  <c r="G26" i="23"/>
  <c r="H26" i="23"/>
  <c r="I26" i="23"/>
  <c r="J26" i="23"/>
  <c r="K26" i="23"/>
  <c r="L26" i="23"/>
  <c r="M26" i="23"/>
  <c r="N26" i="23"/>
  <c r="O26" i="23"/>
  <c r="P26" i="23"/>
  <c r="F20" i="23"/>
  <c r="G20" i="23"/>
  <c r="H20" i="23"/>
  <c r="I20" i="23"/>
  <c r="J20" i="23"/>
  <c r="K20" i="23"/>
  <c r="L20" i="23"/>
  <c r="M20" i="23"/>
  <c r="N20" i="23"/>
  <c r="O20" i="23"/>
  <c r="P20" i="23"/>
  <c r="F14" i="23"/>
  <c r="G14" i="23"/>
  <c r="H14" i="23"/>
  <c r="I14" i="23"/>
  <c r="J14" i="23"/>
  <c r="K14" i="23"/>
  <c r="L14" i="23"/>
  <c r="M14" i="23"/>
  <c r="N14" i="23"/>
  <c r="O14" i="23"/>
  <c r="P14" i="23"/>
  <c r="E14" i="23"/>
  <c r="E44" i="23" s="1"/>
  <c r="O31" i="19"/>
  <c r="P31" i="19"/>
  <c r="P26" i="19"/>
  <c r="P27" i="19"/>
  <c r="P28" i="19"/>
  <c r="P29" i="19"/>
  <c r="P30" i="19"/>
  <c r="P32" i="19"/>
  <c r="P37" i="19" s="1"/>
  <c r="P33" i="19"/>
  <c r="P34" i="19"/>
  <c r="P35" i="19"/>
  <c r="P36" i="19"/>
  <c r="P44" i="19"/>
  <c r="P45" i="19"/>
  <c r="P46" i="19"/>
  <c r="P49" i="19" s="1"/>
  <c r="P47" i="19"/>
  <c r="P48" i="19"/>
  <c r="P50" i="19"/>
  <c r="P55" i="19" s="1"/>
  <c r="P56" i="19"/>
  <c r="P57" i="19"/>
  <c r="P58" i="19"/>
  <c r="P59" i="19"/>
  <c r="P60" i="19"/>
  <c r="P62" i="19"/>
  <c r="P63" i="19"/>
  <c r="P64" i="19"/>
  <c r="P65" i="19"/>
  <c r="P66" i="19"/>
  <c r="O32" i="19"/>
  <c r="O33" i="19"/>
  <c r="O34" i="19"/>
  <c r="O35" i="19"/>
  <c r="O36" i="19"/>
  <c r="O44" i="19"/>
  <c r="O45" i="19"/>
  <c r="O46" i="19"/>
  <c r="O47" i="19"/>
  <c r="O48" i="19"/>
  <c r="O49" i="19" s="1"/>
  <c r="O50" i="19"/>
  <c r="O55" i="19" s="1"/>
  <c r="O56" i="19"/>
  <c r="O61" i="19" s="1"/>
  <c r="O57" i="19"/>
  <c r="O58" i="19"/>
  <c r="O59" i="19"/>
  <c r="O60" i="19"/>
  <c r="O62" i="19"/>
  <c r="O63" i="19"/>
  <c r="O64" i="19"/>
  <c r="O65" i="19"/>
  <c r="O66" i="19"/>
  <c r="O26" i="19"/>
  <c r="O27" i="19"/>
  <c r="O28" i="19"/>
  <c r="O29" i="19"/>
  <c r="O30" i="19"/>
  <c r="F43" i="23"/>
  <c r="G43" i="23"/>
  <c r="H43" i="23"/>
  <c r="I43" i="23"/>
  <c r="J43" i="23"/>
  <c r="K43" i="23"/>
  <c r="L43" i="23"/>
  <c r="M43" i="23"/>
  <c r="N43" i="23"/>
  <c r="O43" i="23"/>
  <c r="P43" i="23"/>
  <c r="F39" i="23"/>
  <c r="G39" i="23"/>
  <c r="H39" i="23"/>
  <c r="I39" i="23"/>
  <c r="J39" i="23"/>
  <c r="K39" i="23"/>
  <c r="L39" i="23"/>
  <c r="M39" i="23"/>
  <c r="N39" i="23"/>
  <c r="O39" i="23"/>
  <c r="P39" i="23"/>
  <c r="F40" i="23"/>
  <c r="G40" i="23"/>
  <c r="H40" i="23"/>
  <c r="I40" i="23"/>
  <c r="J40" i="23"/>
  <c r="K40" i="23"/>
  <c r="L40" i="23"/>
  <c r="M40" i="23"/>
  <c r="N40" i="23"/>
  <c r="O40" i="23"/>
  <c r="P40" i="23"/>
  <c r="F41" i="23"/>
  <c r="G41" i="23"/>
  <c r="H41" i="23"/>
  <c r="I41" i="23"/>
  <c r="J41" i="23"/>
  <c r="K41" i="23"/>
  <c r="L41" i="23"/>
  <c r="M41" i="23"/>
  <c r="N41" i="23"/>
  <c r="O41" i="23"/>
  <c r="P41" i="23"/>
  <c r="F42" i="23"/>
  <c r="G42" i="23"/>
  <c r="H42" i="23"/>
  <c r="I42" i="23"/>
  <c r="J42" i="23"/>
  <c r="K42" i="23"/>
  <c r="L42" i="23"/>
  <c r="M42" i="23"/>
  <c r="N42" i="23"/>
  <c r="O42" i="23"/>
  <c r="P42" i="23"/>
  <c r="E40" i="23"/>
  <c r="E41" i="23"/>
  <c r="E42" i="23"/>
  <c r="E43" i="23"/>
  <c r="E39" i="23"/>
  <c r="C39" i="23"/>
  <c r="E38" i="23"/>
  <c r="P37" i="23"/>
  <c r="O37" i="23"/>
  <c r="P36" i="23"/>
  <c r="O36" i="23"/>
  <c r="P35" i="23"/>
  <c r="O35" i="23"/>
  <c r="P34" i="23"/>
  <c r="O34" i="23"/>
  <c r="P33" i="23"/>
  <c r="O33" i="23"/>
  <c r="E32" i="23"/>
  <c r="P31" i="23"/>
  <c r="O31" i="23"/>
  <c r="P30" i="23"/>
  <c r="O30" i="23"/>
  <c r="P29" i="23"/>
  <c r="O29" i="23"/>
  <c r="P28" i="23"/>
  <c r="O28" i="23"/>
  <c r="P27" i="23"/>
  <c r="O27" i="23"/>
  <c r="E26" i="23"/>
  <c r="P25" i="23"/>
  <c r="O25" i="23"/>
  <c r="P24" i="23"/>
  <c r="O24" i="23"/>
  <c r="P23" i="23"/>
  <c r="O23" i="23"/>
  <c r="P22" i="23"/>
  <c r="O22" i="23"/>
  <c r="P21" i="23"/>
  <c r="O21" i="23"/>
  <c r="E20" i="23"/>
  <c r="P19" i="23"/>
  <c r="O19" i="23"/>
  <c r="P18" i="23"/>
  <c r="O18" i="23"/>
  <c r="P17" i="23"/>
  <c r="O17" i="23"/>
  <c r="P16" i="23"/>
  <c r="O16" i="23"/>
  <c r="P15" i="23"/>
  <c r="O15" i="23"/>
  <c r="P13" i="23"/>
  <c r="O13" i="23"/>
  <c r="P12" i="23"/>
  <c r="O12" i="23"/>
  <c r="P11" i="23"/>
  <c r="O11" i="23"/>
  <c r="P10" i="23"/>
  <c r="O10" i="23"/>
  <c r="P9" i="23"/>
  <c r="O9" i="23"/>
  <c r="P61" i="19" l="1"/>
  <c r="P43" i="19"/>
  <c r="P44" i="26"/>
  <c r="J50" i="26"/>
  <c r="P20" i="26"/>
  <c r="C39" i="26"/>
  <c r="K50" i="26"/>
  <c r="O49" i="26"/>
  <c r="P47" i="26"/>
  <c r="H50" i="26"/>
  <c r="L50" i="26"/>
  <c r="E50" i="26"/>
  <c r="P48" i="26"/>
  <c r="O20" i="26"/>
  <c r="O46" i="26"/>
  <c r="M50" i="26"/>
  <c r="P45" i="26"/>
  <c r="P32" i="26"/>
  <c r="P38" i="26"/>
  <c r="P46" i="26"/>
  <c r="F50" i="26"/>
  <c r="N50" i="26"/>
  <c r="O47" i="26"/>
  <c r="G50" i="26"/>
  <c r="O26" i="26"/>
  <c r="O32" i="26"/>
  <c r="P26" i="26"/>
  <c r="O48" i="26"/>
  <c r="I50" i="26"/>
  <c r="O44" i="26"/>
  <c r="C9" i="26"/>
  <c r="C45" i="26"/>
  <c r="O14" i="26"/>
  <c r="P14" i="26"/>
  <c r="O38" i="26"/>
  <c r="C27" i="24"/>
  <c r="C39" i="24"/>
  <c r="C51" i="24"/>
  <c r="O68" i="24"/>
  <c r="C63" i="24"/>
  <c r="G80" i="24"/>
  <c r="P78" i="24"/>
  <c r="O79" i="24"/>
  <c r="O26" i="24"/>
  <c r="O38" i="24"/>
  <c r="C69" i="24"/>
  <c r="C75" i="24" s="1"/>
  <c r="P26" i="24"/>
  <c r="C33" i="24"/>
  <c r="P50" i="24"/>
  <c r="O74" i="24"/>
  <c r="P75" i="24"/>
  <c r="O76" i="24"/>
  <c r="P79" i="24"/>
  <c r="O20" i="24"/>
  <c r="C57" i="24"/>
  <c r="P68" i="24"/>
  <c r="P20" i="24"/>
  <c r="O32" i="24"/>
  <c r="O44" i="24"/>
  <c r="P38" i="24"/>
  <c r="O56" i="24"/>
  <c r="P56" i="24"/>
  <c r="P32" i="24"/>
  <c r="P44" i="24"/>
  <c r="O50" i="24"/>
  <c r="P74" i="24"/>
  <c r="O62" i="24"/>
  <c r="H80" i="24"/>
  <c r="C21" i="24"/>
  <c r="P62" i="24"/>
  <c r="P14" i="24"/>
  <c r="K80" i="24"/>
  <c r="P76" i="24"/>
  <c r="O77" i="24"/>
  <c r="L80" i="24"/>
  <c r="J80" i="24"/>
  <c r="E80" i="24"/>
  <c r="M80" i="24"/>
  <c r="P77" i="24"/>
  <c r="O78" i="24"/>
  <c r="O14" i="24"/>
  <c r="F80" i="24"/>
  <c r="N80" i="24"/>
  <c r="O75" i="24"/>
  <c r="I80" i="24"/>
  <c r="P20" i="19"/>
  <c r="P21" i="19"/>
  <c r="P22" i="19"/>
  <c r="P23" i="19"/>
  <c r="P24" i="19"/>
  <c r="O20" i="19"/>
  <c r="O21" i="19"/>
  <c r="O22" i="19"/>
  <c r="O23" i="19"/>
  <c r="O24" i="19"/>
  <c r="N61" i="22"/>
  <c r="M61" i="22"/>
  <c r="L61" i="22"/>
  <c r="K61" i="22"/>
  <c r="J61" i="22"/>
  <c r="I61" i="22"/>
  <c r="H61" i="22"/>
  <c r="G61" i="22"/>
  <c r="F61" i="22"/>
  <c r="E61" i="22"/>
  <c r="N60" i="22"/>
  <c r="M60" i="22"/>
  <c r="L60" i="22"/>
  <c r="K60" i="22"/>
  <c r="J60" i="22"/>
  <c r="I60" i="22"/>
  <c r="H60" i="22"/>
  <c r="G60" i="22"/>
  <c r="E60" i="22"/>
  <c r="N59" i="22"/>
  <c r="M59" i="22"/>
  <c r="L59" i="22"/>
  <c r="K59" i="22"/>
  <c r="J59" i="22"/>
  <c r="I59" i="22"/>
  <c r="H59" i="22"/>
  <c r="G59" i="22"/>
  <c r="E59" i="22"/>
  <c r="N58" i="22"/>
  <c r="M58" i="22"/>
  <c r="L58" i="22"/>
  <c r="K58" i="22"/>
  <c r="J58" i="22"/>
  <c r="I58" i="22"/>
  <c r="H58" i="22"/>
  <c r="G58" i="22"/>
  <c r="E58" i="22"/>
  <c r="N57" i="22"/>
  <c r="M57" i="22"/>
  <c r="L57" i="22"/>
  <c r="K57" i="22"/>
  <c r="J57" i="22"/>
  <c r="I57" i="22"/>
  <c r="H57" i="22"/>
  <c r="G57" i="22"/>
  <c r="E57" i="22"/>
  <c r="N56" i="22"/>
  <c r="M56" i="22"/>
  <c r="L56" i="22"/>
  <c r="K56" i="22"/>
  <c r="J56" i="22"/>
  <c r="I56" i="22"/>
  <c r="H56" i="22"/>
  <c r="G56" i="22"/>
  <c r="E56" i="22"/>
  <c r="P55" i="22"/>
  <c r="O55" i="22"/>
  <c r="P54" i="22"/>
  <c r="O54" i="22"/>
  <c r="P53" i="22"/>
  <c r="O53" i="22"/>
  <c r="P52" i="22"/>
  <c r="O52" i="22"/>
  <c r="P51" i="22"/>
  <c r="O51" i="22"/>
  <c r="F51" i="22"/>
  <c r="F57" i="22" s="1"/>
  <c r="N50" i="22"/>
  <c r="M50" i="22"/>
  <c r="L50" i="22"/>
  <c r="K50" i="22"/>
  <c r="J50" i="22"/>
  <c r="I50" i="22"/>
  <c r="H50" i="22"/>
  <c r="G50" i="22"/>
  <c r="F50" i="22"/>
  <c r="E50" i="22"/>
  <c r="P49" i="22"/>
  <c r="O49" i="22"/>
  <c r="P48" i="22"/>
  <c r="O48" i="22"/>
  <c r="P47" i="22"/>
  <c r="O47" i="22"/>
  <c r="P46" i="22"/>
  <c r="O46" i="22"/>
  <c r="P45" i="22"/>
  <c r="O45" i="22"/>
  <c r="N44" i="22"/>
  <c r="M44" i="22"/>
  <c r="L44" i="22"/>
  <c r="K44" i="22"/>
  <c r="J44" i="22"/>
  <c r="I44" i="22"/>
  <c r="H44" i="22"/>
  <c r="G44" i="22"/>
  <c r="F44" i="22"/>
  <c r="E44" i="22"/>
  <c r="P43" i="22"/>
  <c r="P42" i="22"/>
  <c r="P41" i="22"/>
  <c r="P40" i="22"/>
  <c r="O40" i="22"/>
  <c r="P39" i="22"/>
  <c r="O39" i="22"/>
  <c r="N38" i="22"/>
  <c r="M38" i="22"/>
  <c r="L38" i="22"/>
  <c r="K38" i="22"/>
  <c r="J38" i="22"/>
  <c r="I38" i="22"/>
  <c r="H38" i="22"/>
  <c r="G38" i="22"/>
  <c r="F38" i="22"/>
  <c r="E38" i="22"/>
  <c r="C33" i="22" s="1"/>
  <c r="P37" i="22"/>
  <c r="O37" i="22"/>
  <c r="P36" i="22"/>
  <c r="O36" i="22"/>
  <c r="P35" i="22"/>
  <c r="O35" i="22"/>
  <c r="P34" i="22"/>
  <c r="O34" i="22"/>
  <c r="P33" i="22"/>
  <c r="O33" i="22"/>
  <c r="N32" i="22"/>
  <c r="M32" i="22"/>
  <c r="L32" i="22"/>
  <c r="K32" i="22"/>
  <c r="J32" i="22"/>
  <c r="I32" i="22"/>
  <c r="H32" i="22"/>
  <c r="G32" i="22"/>
  <c r="F32" i="22"/>
  <c r="E32" i="22"/>
  <c r="P31" i="22"/>
  <c r="O31" i="22"/>
  <c r="P30" i="22"/>
  <c r="O30" i="22"/>
  <c r="P29" i="22"/>
  <c r="O29" i="22"/>
  <c r="P28" i="22"/>
  <c r="O28" i="22"/>
  <c r="P27" i="22"/>
  <c r="O27" i="22"/>
  <c r="N26" i="22"/>
  <c r="P26" i="22" s="1"/>
  <c r="M26" i="22"/>
  <c r="L26" i="22"/>
  <c r="K26" i="22"/>
  <c r="J26" i="22"/>
  <c r="I26" i="22"/>
  <c r="H26" i="22"/>
  <c r="G26" i="22"/>
  <c r="E26" i="22"/>
  <c r="P25" i="22"/>
  <c r="O25" i="22"/>
  <c r="P24" i="22"/>
  <c r="O24" i="22"/>
  <c r="F24" i="22"/>
  <c r="F60" i="22" s="1"/>
  <c r="P23" i="22"/>
  <c r="O23" i="22"/>
  <c r="F23" i="22"/>
  <c r="F59" i="22" s="1"/>
  <c r="P22" i="22"/>
  <c r="O22" i="22"/>
  <c r="F22" i="22"/>
  <c r="F58" i="22" s="1"/>
  <c r="P21" i="22"/>
  <c r="O21" i="22"/>
  <c r="N20" i="22"/>
  <c r="M20" i="22"/>
  <c r="L20" i="22"/>
  <c r="K20" i="22"/>
  <c r="J20" i="22"/>
  <c r="I20" i="22"/>
  <c r="H20" i="22"/>
  <c r="G20" i="22"/>
  <c r="F20" i="22"/>
  <c r="E20" i="22"/>
  <c r="P19" i="22"/>
  <c r="O19" i="22"/>
  <c r="P18" i="22"/>
  <c r="O18" i="22"/>
  <c r="P17" i="22"/>
  <c r="O17" i="22"/>
  <c r="P16" i="22"/>
  <c r="O16" i="22"/>
  <c r="P15" i="22"/>
  <c r="O15" i="22"/>
  <c r="N14" i="22"/>
  <c r="M14" i="22"/>
  <c r="L14" i="22"/>
  <c r="K14" i="22"/>
  <c r="J14" i="22"/>
  <c r="I14" i="22"/>
  <c r="H14" i="22"/>
  <c r="G14" i="22"/>
  <c r="F14" i="22"/>
  <c r="E14" i="22"/>
  <c r="P13" i="22"/>
  <c r="O13" i="22"/>
  <c r="P12" i="22"/>
  <c r="O12" i="22"/>
  <c r="P11" i="22"/>
  <c r="O11" i="22"/>
  <c r="P10" i="22"/>
  <c r="O10" i="22"/>
  <c r="P9" i="22"/>
  <c r="O9" i="22"/>
  <c r="O25" i="19" l="1"/>
  <c r="P25" i="19"/>
  <c r="O50" i="26"/>
  <c r="P50" i="26"/>
  <c r="O80" i="24"/>
  <c r="P80" i="24"/>
  <c r="C51" i="22"/>
  <c r="O61" i="22"/>
  <c r="F56" i="22"/>
  <c r="C27" i="22"/>
  <c r="O56" i="22"/>
  <c r="P61" i="22"/>
  <c r="C45" i="22"/>
  <c r="C39" i="22"/>
  <c r="P50" i="22"/>
  <c r="P56" i="22"/>
  <c r="O57" i="22"/>
  <c r="C21" i="22"/>
  <c r="C15" i="22"/>
  <c r="P32" i="22"/>
  <c r="C9" i="22"/>
  <c r="O38" i="22"/>
  <c r="O26" i="22"/>
  <c r="P14" i="22"/>
  <c r="E62" i="22"/>
  <c r="M62" i="22"/>
  <c r="P20" i="22"/>
  <c r="O32" i="22"/>
  <c r="O50" i="22"/>
  <c r="N62" i="22"/>
  <c r="F26" i="22"/>
  <c r="P57" i="22"/>
  <c r="G62" i="22"/>
  <c r="O20" i="22"/>
  <c r="J62" i="22"/>
  <c r="H62" i="22"/>
  <c r="O59" i="22"/>
  <c r="P60" i="22"/>
  <c r="O44" i="22"/>
  <c r="P44" i="22"/>
  <c r="K62" i="22"/>
  <c r="O60" i="22"/>
  <c r="O14" i="22"/>
  <c r="P38" i="22"/>
  <c r="L62" i="22"/>
  <c r="P59" i="22"/>
  <c r="F62" i="22"/>
  <c r="I62" i="22"/>
  <c r="P58" i="22"/>
  <c r="O58" i="22"/>
  <c r="O62" i="22" l="1"/>
  <c r="P62" i="22"/>
  <c r="C57" i="22"/>
  <c r="P14" i="19"/>
  <c r="P15" i="19"/>
  <c r="P16" i="19"/>
  <c r="P17" i="19"/>
  <c r="P18" i="19"/>
  <c r="O14" i="19"/>
  <c r="O15" i="19"/>
  <c r="O16" i="19"/>
  <c r="O17" i="19"/>
  <c r="O18" i="19"/>
  <c r="N43" i="21"/>
  <c r="P43" i="21" s="1"/>
  <c r="M43" i="21"/>
  <c r="L43" i="21"/>
  <c r="K43" i="21"/>
  <c r="J43" i="21"/>
  <c r="I43" i="21"/>
  <c r="H43" i="21"/>
  <c r="G43" i="21"/>
  <c r="O43" i="21" s="1"/>
  <c r="F43" i="21"/>
  <c r="E43" i="21"/>
  <c r="N42" i="21"/>
  <c r="M42" i="21"/>
  <c r="L42" i="21"/>
  <c r="K42" i="21"/>
  <c r="J42" i="21"/>
  <c r="I42" i="21"/>
  <c r="P42" i="21" s="1"/>
  <c r="H42" i="21"/>
  <c r="G42" i="21"/>
  <c r="O42" i="21" s="1"/>
  <c r="F42" i="21"/>
  <c r="E42" i="21"/>
  <c r="N41" i="21"/>
  <c r="P41" i="21" s="1"/>
  <c r="M41" i="21"/>
  <c r="L41" i="21"/>
  <c r="K41" i="21"/>
  <c r="J41" i="21"/>
  <c r="I41" i="21"/>
  <c r="H41" i="21"/>
  <c r="G41" i="21"/>
  <c r="O41" i="21" s="1"/>
  <c r="F41" i="21"/>
  <c r="E41" i="21"/>
  <c r="N40" i="21"/>
  <c r="M40" i="21"/>
  <c r="L40" i="21"/>
  <c r="L44" i="21" s="1"/>
  <c r="K40" i="21"/>
  <c r="K44" i="21" s="1"/>
  <c r="J40" i="21"/>
  <c r="J44" i="21" s="1"/>
  <c r="I40" i="21"/>
  <c r="P40" i="21" s="1"/>
  <c r="H40" i="21"/>
  <c r="G40" i="21"/>
  <c r="O40" i="21" s="1"/>
  <c r="F40" i="21"/>
  <c r="E40" i="21"/>
  <c r="N39" i="21"/>
  <c r="P39" i="21" s="1"/>
  <c r="P44" i="21" s="1"/>
  <c r="M39" i="21"/>
  <c r="M44" i="21" s="1"/>
  <c r="L39" i="21"/>
  <c r="K39" i="21"/>
  <c r="J39" i="21"/>
  <c r="I39" i="21"/>
  <c r="H39" i="21"/>
  <c r="H44" i="21" s="1"/>
  <c r="G39" i="21"/>
  <c r="O39" i="21" s="1"/>
  <c r="O44" i="21" s="1"/>
  <c r="F39" i="21"/>
  <c r="F44" i="21" s="1"/>
  <c r="E39" i="21"/>
  <c r="E44" i="21" s="1"/>
  <c r="N38" i="21"/>
  <c r="M38" i="21"/>
  <c r="L38" i="21"/>
  <c r="K38" i="21"/>
  <c r="J38" i="21"/>
  <c r="C33" i="21" s="1"/>
  <c r="C39" i="21" s="1"/>
  <c r="I38" i="21"/>
  <c r="H38" i="21"/>
  <c r="G38" i="21"/>
  <c r="F38" i="21"/>
  <c r="E38" i="21"/>
  <c r="P37" i="21"/>
  <c r="O37" i="21"/>
  <c r="P36" i="21"/>
  <c r="O36" i="21"/>
  <c r="P35" i="21"/>
  <c r="O35" i="21"/>
  <c r="P34" i="21"/>
  <c r="O34" i="21"/>
  <c r="P33" i="21"/>
  <c r="P38" i="21" s="1"/>
  <c r="O33" i="21"/>
  <c r="O38" i="21" s="1"/>
  <c r="N32" i="21"/>
  <c r="M32" i="21"/>
  <c r="L32" i="21"/>
  <c r="K32" i="21"/>
  <c r="J32" i="21"/>
  <c r="C27" i="21" s="1"/>
  <c r="I32" i="21"/>
  <c r="H32" i="21"/>
  <c r="G32" i="21"/>
  <c r="F32" i="21"/>
  <c r="E32" i="21"/>
  <c r="P31" i="21"/>
  <c r="O31" i="21"/>
  <c r="P30" i="21"/>
  <c r="O30" i="21"/>
  <c r="P29" i="21"/>
  <c r="O29" i="21"/>
  <c r="P28" i="21"/>
  <c r="O28" i="21"/>
  <c r="P27" i="21"/>
  <c r="P32" i="21" s="1"/>
  <c r="O27" i="21"/>
  <c r="O32" i="21" s="1"/>
  <c r="N26" i="21"/>
  <c r="M26" i="21"/>
  <c r="L26" i="21"/>
  <c r="K26" i="21"/>
  <c r="J26" i="21"/>
  <c r="I26" i="21"/>
  <c r="H26" i="21"/>
  <c r="G26" i="21"/>
  <c r="F26" i="21"/>
  <c r="E26" i="21"/>
  <c r="P25" i="21"/>
  <c r="O25" i="21"/>
  <c r="P24" i="21"/>
  <c r="O24" i="21"/>
  <c r="P23" i="21"/>
  <c r="P26" i="21" s="1"/>
  <c r="O23" i="21"/>
  <c r="P22" i="21"/>
  <c r="O22" i="21"/>
  <c r="P21" i="21"/>
  <c r="O21" i="21"/>
  <c r="O26" i="21" s="1"/>
  <c r="C21" i="21"/>
  <c r="N20" i="21"/>
  <c r="M20" i="21"/>
  <c r="L20" i="21"/>
  <c r="K20" i="21"/>
  <c r="J20" i="21"/>
  <c r="I20" i="21"/>
  <c r="H20" i="21"/>
  <c r="G20" i="21"/>
  <c r="F20" i="21"/>
  <c r="E20" i="21"/>
  <c r="P19" i="21"/>
  <c r="O19" i="21"/>
  <c r="P18" i="21"/>
  <c r="O18" i="21"/>
  <c r="P17" i="21"/>
  <c r="P20" i="21" s="1"/>
  <c r="O17" i="21"/>
  <c r="O20" i="21" s="1"/>
  <c r="P16" i="21"/>
  <c r="O16" i="21"/>
  <c r="P15" i="21"/>
  <c r="O15" i="21"/>
  <c r="C15" i="21"/>
  <c r="N14" i="21"/>
  <c r="M14" i="21"/>
  <c r="L14" i="21"/>
  <c r="K14" i="21"/>
  <c r="J14" i="21"/>
  <c r="I14" i="21"/>
  <c r="H14" i="21"/>
  <c r="G14" i="21"/>
  <c r="F14" i="21"/>
  <c r="E14" i="21"/>
  <c r="P13" i="21"/>
  <c r="O13" i="21"/>
  <c r="P12" i="21"/>
  <c r="O12" i="21"/>
  <c r="P11" i="21"/>
  <c r="O11" i="21"/>
  <c r="O14" i="21" s="1"/>
  <c r="P10" i="21"/>
  <c r="P14" i="21" s="1"/>
  <c r="O10" i="21"/>
  <c r="P9" i="21"/>
  <c r="O9" i="21"/>
  <c r="C9" i="21"/>
  <c r="F58" i="20"/>
  <c r="G58" i="20"/>
  <c r="H58" i="20"/>
  <c r="I58" i="20"/>
  <c r="J58" i="20"/>
  <c r="K58" i="20"/>
  <c r="L58" i="20"/>
  <c r="M58" i="20"/>
  <c r="N58" i="20"/>
  <c r="F57" i="20"/>
  <c r="G57" i="20"/>
  <c r="H57" i="20"/>
  <c r="I57" i="20"/>
  <c r="J57" i="20"/>
  <c r="K57" i="20"/>
  <c r="L57" i="20"/>
  <c r="M57" i="20"/>
  <c r="N57" i="20"/>
  <c r="O9" i="19"/>
  <c r="P9" i="19"/>
  <c r="O10" i="19"/>
  <c r="P10" i="19"/>
  <c r="P13" i="19" s="1"/>
  <c r="O11" i="19"/>
  <c r="P11" i="19"/>
  <c r="O12" i="19"/>
  <c r="P12" i="19"/>
  <c r="P8" i="19"/>
  <c r="O8" i="19"/>
  <c r="O13" i="19" s="1"/>
  <c r="P19" i="19" l="1"/>
  <c r="O19" i="19"/>
  <c r="I44" i="21"/>
  <c r="N44" i="21"/>
  <c r="G44" i="21"/>
  <c r="O14" i="20"/>
  <c r="N61" i="20"/>
  <c r="P61" i="20" s="1"/>
  <c r="M61" i="20"/>
  <c r="L61" i="20"/>
  <c r="K61" i="20"/>
  <c r="J61" i="20"/>
  <c r="I61" i="20"/>
  <c r="H61" i="20"/>
  <c r="G61" i="20"/>
  <c r="F61" i="20"/>
  <c r="E61" i="20"/>
  <c r="N60" i="20"/>
  <c r="M60" i="20"/>
  <c r="L60" i="20"/>
  <c r="K60" i="20"/>
  <c r="J60" i="20"/>
  <c r="I60" i="20"/>
  <c r="H60" i="20"/>
  <c r="G60" i="20"/>
  <c r="O60" i="20" s="1"/>
  <c r="F60" i="20"/>
  <c r="F62" i="20" s="1"/>
  <c r="E60" i="20"/>
  <c r="N59" i="20"/>
  <c r="M59" i="20"/>
  <c r="L59" i="20"/>
  <c r="L62" i="20" s="1"/>
  <c r="K59" i="20"/>
  <c r="J59" i="20"/>
  <c r="J62" i="20" s="1"/>
  <c r="I59" i="20"/>
  <c r="H59" i="20"/>
  <c r="H62" i="20" s="1"/>
  <c r="G59" i="20"/>
  <c r="F59" i="20"/>
  <c r="E59" i="20"/>
  <c r="K62" i="20"/>
  <c r="E58" i="20"/>
  <c r="M62" i="20"/>
  <c r="E57" i="20"/>
  <c r="C57" i="20"/>
  <c r="N56" i="20"/>
  <c r="M56" i="20"/>
  <c r="L56" i="20"/>
  <c r="K56" i="20"/>
  <c r="J56" i="20"/>
  <c r="I56" i="20"/>
  <c r="H56" i="20"/>
  <c r="G56" i="20"/>
  <c r="F56" i="20"/>
  <c r="E56" i="20"/>
  <c r="P55" i="20"/>
  <c r="O55" i="20"/>
  <c r="P54" i="20"/>
  <c r="O54" i="20"/>
  <c r="P53" i="20"/>
  <c r="O53" i="20"/>
  <c r="P52" i="20"/>
  <c r="O52" i="20"/>
  <c r="P51" i="20"/>
  <c r="P56" i="20" s="1"/>
  <c r="O51" i="20"/>
  <c r="N50" i="20"/>
  <c r="M50" i="20"/>
  <c r="L50" i="20"/>
  <c r="K50" i="20"/>
  <c r="J50" i="20"/>
  <c r="I50" i="20"/>
  <c r="H50" i="20"/>
  <c r="G50" i="20"/>
  <c r="F50" i="20"/>
  <c r="E50" i="20"/>
  <c r="P49" i="20"/>
  <c r="O49" i="20"/>
  <c r="P48" i="20"/>
  <c r="O48" i="20"/>
  <c r="P47" i="20"/>
  <c r="P50" i="20" s="1"/>
  <c r="O47" i="20"/>
  <c r="P46" i="20"/>
  <c r="O46" i="20"/>
  <c r="P45" i="20"/>
  <c r="O45" i="20"/>
  <c r="N44" i="20"/>
  <c r="M44" i="20"/>
  <c r="L44" i="20"/>
  <c r="K44" i="20"/>
  <c r="J44" i="20"/>
  <c r="I44" i="20"/>
  <c r="H44" i="20"/>
  <c r="G44" i="20"/>
  <c r="F44" i="20"/>
  <c r="E44" i="20"/>
  <c r="P43" i="20"/>
  <c r="O43" i="20"/>
  <c r="P42" i="20"/>
  <c r="O42" i="20"/>
  <c r="P41" i="20"/>
  <c r="O41" i="20"/>
  <c r="P40" i="20"/>
  <c r="O40" i="20"/>
  <c r="P39" i="20"/>
  <c r="O39" i="20"/>
  <c r="N38" i="20"/>
  <c r="M38" i="20"/>
  <c r="L38" i="20"/>
  <c r="K38" i="20"/>
  <c r="J38" i="20"/>
  <c r="I38" i="20"/>
  <c r="H38" i="20"/>
  <c r="G38" i="20"/>
  <c r="F38" i="20"/>
  <c r="E38" i="20"/>
  <c r="P37" i="20"/>
  <c r="O37" i="20"/>
  <c r="P36" i="20"/>
  <c r="O36" i="20"/>
  <c r="P35" i="20"/>
  <c r="O35" i="20"/>
  <c r="P34" i="20"/>
  <c r="O34" i="20"/>
  <c r="P33" i="20"/>
  <c r="O33" i="20"/>
  <c r="N32" i="20"/>
  <c r="M32" i="20"/>
  <c r="L32" i="20"/>
  <c r="K32" i="20"/>
  <c r="J32" i="20"/>
  <c r="I32" i="20"/>
  <c r="H32" i="20"/>
  <c r="G32" i="20"/>
  <c r="F32" i="20"/>
  <c r="E32" i="20"/>
  <c r="P31" i="20"/>
  <c r="O31" i="20"/>
  <c r="P30" i="20"/>
  <c r="O30" i="20"/>
  <c r="P29" i="20"/>
  <c r="O29" i="20"/>
  <c r="P28" i="20"/>
  <c r="O28" i="20"/>
  <c r="P27" i="20"/>
  <c r="P32" i="20" s="1"/>
  <c r="O27" i="20"/>
  <c r="N26" i="20"/>
  <c r="M26" i="20"/>
  <c r="L26" i="20"/>
  <c r="K26" i="20"/>
  <c r="J26" i="20"/>
  <c r="I26" i="20"/>
  <c r="H26" i="20"/>
  <c r="G26" i="20"/>
  <c r="F26" i="20"/>
  <c r="E26" i="20"/>
  <c r="P25" i="20"/>
  <c r="O25" i="20"/>
  <c r="P24" i="20"/>
  <c r="O24" i="20"/>
  <c r="P23" i="20"/>
  <c r="P26" i="20" s="1"/>
  <c r="O23" i="20"/>
  <c r="P22" i="20"/>
  <c r="O22" i="20"/>
  <c r="P21" i="20"/>
  <c r="O21" i="20"/>
  <c r="N20" i="20"/>
  <c r="M20" i="20"/>
  <c r="L20" i="20"/>
  <c r="K20" i="20"/>
  <c r="J20" i="20"/>
  <c r="I20" i="20"/>
  <c r="H20" i="20"/>
  <c r="G20" i="20"/>
  <c r="F20" i="20"/>
  <c r="E20" i="20"/>
  <c r="P19" i="20"/>
  <c r="O19" i="20"/>
  <c r="P18" i="20"/>
  <c r="O18" i="20"/>
  <c r="P17" i="20"/>
  <c r="O17" i="20"/>
  <c r="P16" i="20"/>
  <c r="O16" i="20"/>
  <c r="O58" i="20" s="1"/>
  <c r="P15" i="20"/>
  <c r="P57" i="20" s="1"/>
  <c r="O15" i="20"/>
  <c r="N14" i="20"/>
  <c r="M14" i="20"/>
  <c r="L14" i="20"/>
  <c r="K14" i="20"/>
  <c r="J14" i="20"/>
  <c r="I14" i="20"/>
  <c r="H14" i="20"/>
  <c r="G14" i="20"/>
  <c r="F14" i="20"/>
  <c r="E14" i="20"/>
  <c r="P13" i="20"/>
  <c r="O13" i="20"/>
  <c r="P12" i="20"/>
  <c r="O12" i="20"/>
  <c r="P11" i="20"/>
  <c r="O11" i="20"/>
  <c r="P10" i="20"/>
  <c r="O10" i="20"/>
  <c r="P9" i="20"/>
  <c r="P14" i="20" s="1"/>
  <c r="O9" i="20"/>
  <c r="F68" i="19"/>
  <c r="G68" i="19"/>
  <c r="H68" i="19"/>
  <c r="I68" i="19"/>
  <c r="J68" i="19"/>
  <c r="K68" i="19"/>
  <c r="L68" i="19"/>
  <c r="M68" i="19"/>
  <c r="N68" i="19"/>
  <c r="F69" i="19"/>
  <c r="G69" i="19"/>
  <c r="H69" i="19"/>
  <c r="I69" i="19"/>
  <c r="J69" i="19"/>
  <c r="K69" i="19"/>
  <c r="L69" i="19"/>
  <c r="M69" i="19"/>
  <c r="N69" i="19"/>
  <c r="F70" i="19"/>
  <c r="G70" i="19"/>
  <c r="H70" i="19"/>
  <c r="I70" i="19"/>
  <c r="J70" i="19"/>
  <c r="K70" i="19"/>
  <c r="L70" i="19"/>
  <c r="M70" i="19"/>
  <c r="N70" i="19"/>
  <c r="F71" i="19"/>
  <c r="G71" i="19"/>
  <c r="H71" i="19"/>
  <c r="I71" i="19"/>
  <c r="J71" i="19"/>
  <c r="K71" i="19"/>
  <c r="L71" i="19"/>
  <c r="M71" i="19"/>
  <c r="N71" i="19"/>
  <c r="F72" i="19"/>
  <c r="G72" i="19"/>
  <c r="H72" i="19"/>
  <c r="I72" i="19"/>
  <c r="J72" i="19"/>
  <c r="K72" i="19"/>
  <c r="L72" i="19"/>
  <c r="M72" i="19"/>
  <c r="N72" i="19"/>
  <c r="E69" i="19"/>
  <c r="E70" i="19"/>
  <c r="E71" i="19"/>
  <c r="E72" i="19"/>
  <c r="E68" i="19"/>
  <c r="E25" i="19"/>
  <c r="F25" i="19"/>
  <c r="G25" i="19"/>
  <c r="H25" i="19"/>
  <c r="I25" i="19"/>
  <c r="J25" i="19"/>
  <c r="K25" i="19"/>
  <c r="L25" i="19"/>
  <c r="M25" i="19"/>
  <c r="N25" i="19"/>
  <c r="E31" i="19"/>
  <c r="C26" i="19" s="1"/>
  <c r="F31" i="19"/>
  <c r="G31" i="19"/>
  <c r="H31" i="19"/>
  <c r="I31" i="19"/>
  <c r="J31" i="19"/>
  <c r="K31" i="19"/>
  <c r="L31" i="19"/>
  <c r="M31" i="19"/>
  <c r="N31" i="19"/>
  <c r="E37" i="19"/>
  <c r="F37" i="19"/>
  <c r="G37" i="19"/>
  <c r="H37" i="19"/>
  <c r="I37" i="19"/>
  <c r="J37" i="19"/>
  <c r="K37" i="19"/>
  <c r="L37" i="19"/>
  <c r="M37" i="19"/>
  <c r="N37" i="19"/>
  <c r="E43" i="19"/>
  <c r="F43" i="19"/>
  <c r="G43" i="19"/>
  <c r="H43" i="19"/>
  <c r="I43" i="19"/>
  <c r="J43" i="19"/>
  <c r="K43" i="19"/>
  <c r="L43" i="19"/>
  <c r="M43" i="19"/>
  <c r="N43" i="19"/>
  <c r="E49" i="19"/>
  <c r="C44" i="19" s="1"/>
  <c r="E55" i="19"/>
  <c r="C50" i="19" s="1"/>
  <c r="F55" i="19"/>
  <c r="G55" i="19"/>
  <c r="H55" i="19"/>
  <c r="I55" i="19"/>
  <c r="J55" i="19"/>
  <c r="K55" i="19"/>
  <c r="L55" i="19"/>
  <c r="M55" i="19"/>
  <c r="N55" i="19"/>
  <c r="E61" i="19"/>
  <c r="C56" i="19" s="1"/>
  <c r="F61" i="19"/>
  <c r="G61" i="19"/>
  <c r="H61" i="19"/>
  <c r="I61" i="19"/>
  <c r="J61" i="19"/>
  <c r="K61" i="19"/>
  <c r="L61" i="19"/>
  <c r="M61" i="19"/>
  <c r="N61" i="19"/>
  <c r="E67" i="19"/>
  <c r="F67" i="19"/>
  <c r="G67" i="19"/>
  <c r="H67" i="19"/>
  <c r="I67" i="19"/>
  <c r="J67" i="19"/>
  <c r="K67" i="19"/>
  <c r="L67" i="19"/>
  <c r="M67" i="19"/>
  <c r="N67" i="19"/>
  <c r="P67" i="19"/>
  <c r="N19" i="19"/>
  <c r="M19" i="19"/>
  <c r="L19" i="19"/>
  <c r="K19" i="19"/>
  <c r="J19" i="19"/>
  <c r="I19" i="19"/>
  <c r="H19" i="19"/>
  <c r="G19" i="19"/>
  <c r="F19" i="19"/>
  <c r="E19" i="19"/>
  <c r="C14" i="19" s="1"/>
  <c r="P69" i="19"/>
  <c r="P70" i="19"/>
  <c r="P71" i="19"/>
  <c r="P72" i="19"/>
  <c r="F13" i="19"/>
  <c r="G13" i="19"/>
  <c r="H13" i="19"/>
  <c r="I13" i="19"/>
  <c r="J13" i="19"/>
  <c r="K13" i="19"/>
  <c r="L13" i="19"/>
  <c r="M13" i="19"/>
  <c r="N13" i="19"/>
  <c r="E13" i="19"/>
  <c r="C20" i="19" l="1"/>
  <c r="R25" i="19"/>
  <c r="R26" i="19" s="1"/>
  <c r="C8" i="19"/>
  <c r="C62" i="19"/>
  <c r="C32" i="19"/>
  <c r="C38" i="19"/>
  <c r="G73" i="19"/>
  <c r="F73" i="19"/>
  <c r="N73" i="19"/>
  <c r="P73" i="19"/>
  <c r="P20" i="20"/>
  <c r="P58" i="20"/>
  <c r="P44" i="20"/>
  <c r="O20" i="20"/>
  <c r="O26" i="20"/>
  <c r="O44" i="20"/>
  <c r="O50" i="20"/>
  <c r="P38" i="20"/>
  <c r="E62" i="20"/>
  <c r="O38" i="20"/>
  <c r="O57" i="20"/>
  <c r="O32" i="20"/>
  <c r="O56" i="20"/>
  <c r="O59" i="20"/>
  <c r="O62" i="20" s="1"/>
  <c r="P60" i="20"/>
  <c r="P62" i="20" s="1"/>
  <c r="O61" i="20"/>
  <c r="G62" i="20"/>
  <c r="P59" i="20"/>
  <c r="K73" i="19"/>
  <c r="E73" i="19"/>
  <c r="L73" i="19"/>
  <c r="M73" i="19"/>
  <c r="I73" i="19"/>
  <c r="H73" i="19"/>
  <c r="J73" i="19"/>
  <c r="I62" i="20"/>
  <c r="N62" i="20"/>
  <c r="P68" i="19"/>
  <c r="E19" i="9"/>
  <c r="F19" i="9"/>
  <c r="G19" i="9"/>
  <c r="C19" i="9"/>
  <c r="U15" i="9"/>
  <c r="V15" i="9" s="1"/>
  <c r="S15" i="9"/>
  <c r="T15" i="9" s="1"/>
  <c r="R15" i="9"/>
  <c r="O15" i="9"/>
  <c r="K15" i="9"/>
  <c r="H15" i="9"/>
  <c r="D15" i="9"/>
  <c r="C20" i="11"/>
  <c r="C68" i="19" l="1"/>
  <c r="D14" i="9"/>
  <c r="D17" i="9"/>
  <c r="D18" i="9"/>
  <c r="U17" i="9"/>
  <c r="S17" i="9"/>
  <c r="T17" i="9" s="1"/>
  <c r="R17" i="9"/>
  <c r="O17" i="9"/>
  <c r="K17" i="9"/>
  <c r="H17" i="9"/>
  <c r="H18" i="9"/>
  <c r="H14" i="9"/>
  <c r="K14" i="9"/>
  <c r="O14" i="9"/>
  <c r="R14" i="9"/>
  <c r="S14" i="9"/>
  <c r="T14" i="9" s="1"/>
  <c r="U14" i="9"/>
  <c r="D11" i="9"/>
  <c r="S9" i="9"/>
  <c r="T9" i="9" s="1"/>
  <c r="S10" i="9"/>
  <c r="T10" i="9" s="1"/>
  <c r="S11" i="9"/>
  <c r="T11" i="9" s="1"/>
  <c r="S12" i="9"/>
  <c r="T12" i="9" s="1"/>
  <c r="S13" i="9"/>
  <c r="T13" i="9" s="1"/>
  <c r="S16" i="9"/>
  <c r="T16" i="9" s="1"/>
  <c r="S18" i="9"/>
  <c r="T18" i="9" s="1"/>
  <c r="L20" i="11"/>
  <c r="K20" i="11"/>
  <c r="J20" i="11"/>
  <c r="I20" i="11"/>
  <c r="F20" i="11"/>
  <c r="E20" i="11"/>
  <c r="D20" i="11"/>
  <c r="N19" i="11"/>
  <c r="M19" i="11"/>
  <c r="H19" i="11"/>
  <c r="G19" i="11"/>
  <c r="N18" i="11"/>
  <c r="M18" i="11"/>
  <c r="H18" i="11"/>
  <c r="G18" i="11"/>
  <c r="N17" i="11"/>
  <c r="M17" i="11"/>
  <c r="H17" i="11"/>
  <c r="G17" i="11"/>
  <c r="N16" i="11"/>
  <c r="M16" i="11"/>
  <c r="H16" i="11"/>
  <c r="G16" i="11"/>
  <c r="N15" i="11"/>
  <c r="M15" i="11"/>
  <c r="H15" i="11"/>
  <c r="G15" i="11"/>
  <c r="N14" i="11"/>
  <c r="M14" i="11"/>
  <c r="H14" i="11"/>
  <c r="G14" i="11"/>
  <c r="N13" i="11"/>
  <c r="M13" i="11"/>
  <c r="H13" i="11"/>
  <c r="G13" i="11"/>
  <c r="N12" i="11"/>
  <c r="M12" i="11"/>
  <c r="H12" i="11"/>
  <c r="G12" i="11"/>
  <c r="N11" i="11"/>
  <c r="M11" i="11"/>
  <c r="H11" i="11"/>
  <c r="G11" i="11"/>
  <c r="N10" i="11"/>
  <c r="M10" i="11"/>
  <c r="H10" i="11"/>
  <c r="G10" i="11"/>
  <c r="Q19" i="9"/>
  <c r="P19" i="9"/>
  <c r="N19" i="9"/>
  <c r="M19" i="9"/>
  <c r="L19" i="9"/>
  <c r="J19" i="9"/>
  <c r="I19" i="9"/>
  <c r="U18" i="9"/>
  <c r="R18" i="9"/>
  <c r="O18" i="9"/>
  <c r="K18" i="9"/>
  <c r="U16" i="9"/>
  <c r="R16" i="9"/>
  <c r="O16" i="9"/>
  <c r="K16" i="9"/>
  <c r="H16" i="9"/>
  <c r="D16" i="9"/>
  <c r="U13" i="9"/>
  <c r="R13" i="9"/>
  <c r="O13" i="9"/>
  <c r="K13" i="9"/>
  <c r="H13" i="9"/>
  <c r="D13" i="9"/>
  <c r="U12" i="9"/>
  <c r="R12" i="9"/>
  <c r="O12" i="9"/>
  <c r="K12" i="9"/>
  <c r="H12" i="9"/>
  <c r="U11" i="9"/>
  <c r="O11" i="9"/>
  <c r="K11" i="9"/>
  <c r="H11" i="9"/>
  <c r="U10" i="9"/>
  <c r="V10" i="9" s="1"/>
  <c r="R10" i="9"/>
  <c r="O10" i="9"/>
  <c r="K10" i="9"/>
  <c r="H10" i="9"/>
  <c r="D10" i="9"/>
  <c r="U9" i="9"/>
  <c r="R9" i="9"/>
  <c r="O9" i="9"/>
  <c r="K9" i="9"/>
  <c r="H9" i="9"/>
  <c r="G20" i="11" l="1"/>
  <c r="V12" i="9"/>
  <c r="H20" i="11"/>
  <c r="S19" i="9"/>
  <c r="T19" i="9" s="1"/>
  <c r="D19" i="9"/>
  <c r="G21" i="11"/>
  <c r="V11" i="9"/>
  <c r="V9" i="9"/>
  <c r="V17" i="9"/>
  <c r="V13" i="9"/>
  <c r="V16" i="9"/>
  <c r="V14" i="9"/>
  <c r="N20" i="11"/>
  <c r="M20" i="11"/>
  <c r="U19" i="9"/>
  <c r="V19" i="9" s="1"/>
  <c r="R19" i="9"/>
  <c r="K19" i="9"/>
  <c r="O19" i="9"/>
  <c r="H19" i="9"/>
  <c r="H21" i="11" l="1"/>
  <c r="V18" i="9"/>
  <c r="O68" i="19" l="1"/>
  <c r="O69" i="19" l="1"/>
  <c r="O70" i="19" l="1"/>
  <c r="O72" i="19"/>
  <c r="O71" i="19" l="1"/>
  <c r="O67" i="19"/>
  <c r="O73" i="19" s="1"/>
</calcChain>
</file>

<file path=xl/sharedStrings.xml><?xml version="1.0" encoding="utf-8"?>
<sst xmlns="http://schemas.openxmlformats.org/spreadsheetml/2006/main" count="1031" uniqueCount="182">
  <si>
    <t>ՏԵՂԵԿԱՏՎՈՒԹՅՈՒՆ</t>
  </si>
  <si>
    <t>Հ/Հ</t>
  </si>
  <si>
    <t>Հողատեսքը</t>
  </si>
  <si>
    <t>Համայնքային սեփականություն</t>
  </si>
  <si>
    <t>Պետական  սեփականություն</t>
  </si>
  <si>
    <t>ԱՄԲՈՂՋԸ                                        /փաստացի/</t>
  </si>
  <si>
    <t>Վարձակալության                                        ենթակա                                                      /հա/</t>
  </si>
  <si>
    <t>Վարձավճարների            գանձումներ                           /հազ.դրամ/</t>
  </si>
  <si>
    <t>Վարձակալության                         ենթակա                                                   /հա/</t>
  </si>
  <si>
    <t>Վարձավճարների               գանձումներ                           /հազ.դրամ/</t>
  </si>
  <si>
    <t>հա</t>
  </si>
  <si>
    <t>գումարը   /հազ.դրամ/</t>
  </si>
  <si>
    <t>Նախատ.</t>
  </si>
  <si>
    <t>փաստ.</t>
  </si>
  <si>
    <t>վարելահող</t>
  </si>
  <si>
    <t>խոտհարք</t>
  </si>
  <si>
    <t>արոտ</t>
  </si>
  <si>
    <t>այլ</t>
  </si>
  <si>
    <t>ԸՆԴԱՄԵՆԸ</t>
  </si>
  <si>
    <t>Արագածոտն</t>
  </si>
  <si>
    <t>ԱՄԲՈՂՋԸ   ՄԱՐԶՈՒՄ</t>
  </si>
  <si>
    <t>Արմավիր</t>
  </si>
  <si>
    <t>բազ. տնկարկ</t>
  </si>
  <si>
    <t>Կոտայք</t>
  </si>
  <si>
    <t>ՀՀ համայնքների վարչական սահմաններում գտնվող գյուղ. նշանակության հողամասերի վարձակալության տրամադրման վերաբերյալ</t>
  </si>
  <si>
    <t>ՀՀ մարզ</t>
  </si>
  <si>
    <r>
      <t xml:space="preserve">ԸՆԴԱՄԵՆԸ  </t>
    </r>
    <r>
      <rPr>
        <b/>
        <sz val="10"/>
        <rFont val="GHEA Grapalat"/>
        <family val="3"/>
      </rPr>
      <t xml:space="preserve">գյուղ. նշանակ. հողեր                   /ըստ հողային հաշվեկշռի/ </t>
    </r>
    <r>
      <rPr>
        <b/>
        <sz val="12"/>
        <rFont val="GHEA Grapalat"/>
        <family val="3"/>
      </rPr>
      <t xml:space="preserve">                                               </t>
    </r>
    <r>
      <rPr>
        <b/>
        <u/>
        <sz val="12"/>
        <rFont val="GHEA Grapalat"/>
        <family val="3"/>
      </rPr>
      <t>հա</t>
    </r>
  </si>
  <si>
    <r>
      <t xml:space="preserve">  </t>
    </r>
    <r>
      <rPr>
        <b/>
        <sz val="12"/>
        <rFont val="GHEA Grapalat"/>
        <family val="3"/>
      </rPr>
      <t>ԸՆԴԱՄԵՆԸ</t>
    </r>
    <r>
      <rPr>
        <b/>
        <sz val="11"/>
        <rFont val="GHEA Grapalat"/>
        <family val="3"/>
      </rPr>
      <t xml:space="preserve">  </t>
    </r>
    <r>
      <rPr>
        <b/>
        <sz val="10"/>
        <rFont val="GHEA Grapalat"/>
        <family val="3"/>
      </rPr>
      <t xml:space="preserve">գյուղ. նշանակ. հողեր </t>
    </r>
    <r>
      <rPr>
        <sz val="10"/>
        <rFont val="GHEA Grapalat"/>
        <family val="3"/>
      </rPr>
      <t xml:space="preserve">                        /համայնք.+ պետական/   </t>
    </r>
    <r>
      <rPr>
        <sz val="11"/>
        <rFont val="GHEA Grapalat"/>
        <family val="3"/>
      </rPr>
      <t xml:space="preserve">     </t>
    </r>
    <r>
      <rPr>
        <b/>
        <sz val="11"/>
        <rFont val="GHEA Grapalat"/>
        <family val="3"/>
      </rPr>
      <t xml:space="preserve">                     </t>
    </r>
    <r>
      <rPr>
        <b/>
        <u/>
        <sz val="11"/>
        <rFont val="GHEA Grapalat"/>
        <family val="3"/>
      </rPr>
      <t>հա</t>
    </r>
  </si>
  <si>
    <r>
      <rPr>
        <b/>
        <sz val="12"/>
        <rFont val="GHEA Grapalat"/>
        <family val="3"/>
      </rPr>
      <t>Ընդամենը</t>
    </r>
    <r>
      <rPr>
        <b/>
        <sz val="10"/>
        <rFont val="GHEA Grapalat"/>
        <family val="3"/>
      </rPr>
      <t xml:space="preserve"> համայնքային  </t>
    </r>
    <r>
      <rPr>
        <sz val="10"/>
        <rFont val="GHEA Grapalat"/>
        <family val="3"/>
      </rPr>
      <t xml:space="preserve">  </t>
    </r>
    <r>
      <rPr>
        <b/>
        <sz val="11"/>
        <rFont val="GHEA Grapalat"/>
        <family val="3"/>
      </rPr>
      <t xml:space="preserve">            </t>
    </r>
    <r>
      <rPr>
        <b/>
        <sz val="10"/>
        <rFont val="GHEA Grapalat"/>
        <family val="3"/>
      </rPr>
      <t xml:space="preserve"> </t>
    </r>
    <r>
      <rPr>
        <b/>
        <sz val="11"/>
        <rFont val="GHEA Grapalat"/>
        <family val="3"/>
      </rPr>
      <t xml:space="preserve">  </t>
    </r>
    <r>
      <rPr>
        <b/>
        <u/>
        <sz val="11"/>
        <rFont val="GHEA Grapalat"/>
        <family val="3"/>
      </rPr>
      <t>հա</t>
    </r>
  </si>
  <si>
    <r>
      <t xml:space="preserve">Վարձակալության                                        ենթակա                                                      </t>
    </r>
    <r>
      <rPr>
        <b/>
        <u/>
        <sz val="12"/>
        <rFont val="GHEA Grapalat"/>
        <family val="3"/>
      </rPr>
      <t>հա</t>
    </r>
  </si>
  <si>
    <r>
      <t xml:space="preserve">նախատեսվածի համեմատ  </t>
    </r>
    <r>
      <rPr>
        <b/>
        <sz val="12"/>
        <rFont val="GHEA Grapalat"/>
        <family val="3"/>
      </rPr>
      <t>%</t>
    </r>
  </si>
  <si>
    <r>
      <t xml:space="preserve">Վարձավճարների            գանձումներ                           </t>
    </r>
    <r>
      <rPr>
        <b/>
        <sz val="12"/>
        <rFont val="GHEA Grapalat"/>
        <family val="3"/>
      </rPr>
      <t>/հազ.դրամ/</t>
    </r>
  </si>
  <si>
    <r>
      <t xml:space="preserve">Ընդամենը պետական            </t>
    </r>
    <r>
      <rPr>
        <b/>
        <u/>
        <sz val="11"/>
        <rFont val="GHEA Grapalat"/>
        <family val="3"/>
      </rPr>
      <t>հա</t>
    </r>
  </si>
  <si>
    <r>
      <t xml:space="preserve">Վարձակալության                         ենթակա                                          </t>
    </r>
    <r>
      <rPr>
        <b/>
        <u/>
        <sz val="12"/>
        <rFont val="GHEA Grapalat"/>
        <family val="3"/>
      </rPr>
      <t>հա</t>
    </r>
  </si>
  <si>
    <r>
      <t xml:space="preserve">Վարձավճարների               գանձումներ                           </t>
    </r>
    <r>
      <rPr>
        <b/>
        <sz val="12"/>
        <rFont val="GHEA Grapalat"/>
        <family val="3"/>
      </rPr>
      <t>/հազ.դրամ/</t>
    </r>
  </si>
  <si>
    <r>
      <t xml:space="preserve">գումարը  </t>
    </r>
    <r>
      <rPr>
        <sz val="10"/>
        <rFont val="GHEA Grapalat"/>
        <family val="3"/>
      </rPr>
      <t xml:space="preserve"> /հազ.դրամ/</t>
    </r>
  </si>
  <si>
    <t>Արարատ</t>
  </si>
  <si>
    <t>Գեղարքունիք</t>
  </si>
  <si>
    <t xml:space="preserve">Լոռի  </t>
  </si>
  <si>
    <t xml:space="preserve">Շիրակ </t>
  </si>
  <si>
    <t xml:space="preserve">Սյունիք </t>
  </si>
  <si>
    <t>Վայոց ձոր</t>
  </si>
  <si>
    <t xml:space="preserve">Տավուշ  </t>
  </si>
  <si>
    <t xml:space="preserve">ԱՄԲՈՂՋԸ   </t>
  </si>
  <si>
    <t>*մարզերը ըստ ընտրված հերթականության</t>
  </si>
  <si>
    <t xml:space="preserve">  ՏԵՂԵԿԱՏՎՈՒԹՅՈՒՆ</t>
  </si>
  <si>
    <t>ՀԱՄԱՅՆՔԱՅԻՆ ԵՎ ՊԵՏԱԿԱՆ ՍԵՓԱԿԱՆՈՒԹՆՈՒՆ ՀԱՆԴԻՍԱՑՈՂ ԳՅՈՒՂԱՏՆՏԵՍԱԿԱՆ ՆՇԱՆԱԿՈՒԹՅԱՆ ՀՈՂԵՐ</t>
  </si>
  <si>
    <r>
      <t xml:space="preserve">ԸՆԴԱՄԵՆԸ                                                                                 գյուղատնտեսական նշանակության հողեր                                                                                                                                                                                                                                                                                        /ըստ հողային հաշվեկշռի/                                                                               </t>
    </r>
    <r>
      <rPr>
        <b/>
        <u/>
        <sz val="12"/>
        <rFont val="GHEA Grapalat"/>
        <family val="3"/>
      </rPr>
      <t>հա</t>
    </r>
  </si>
  <si>
    <r>
      <t xml:space="preserve">Այդ թվում փաստացի վարձակալության տրամադրած գյուղատնտեսական նշանակության հողեր                                                                                                    </t>
    </r>
    <r>
      <rPr>
        <sz val="12"/>
        <rFont val="GHEA Grapalat"/>
        <family val="3"/>
      </rPr>
      <t xml:space="preserve">/համայնք. և  պետ.սեփ./                      </t>
    </r>
    <r>
      <rPr>
        <b/>
        <sz val="12"/>
        <rFont val="GHEA Grapalat"/>
        <family val="3"/>
      </rPr>
      <t xml:space="preserve">         </t>
    </r>
  </si>
  <si>
    <t>Համայնք. սեփ.</t>
  </si>
  <si>
    <t>Պետ.          Սեփ.</t>
  </si>
  <si>
    <t>Համայնք. Սեփ.               /հա/</t>
  </si>
  <si>
    <t>Պետակ.    սեփ.                               /հա/</t>
  </si>
  <si>
    <r>
      <t xml:space="preserve">գումարը  </t>
    </r>
    <r>
      <rPr>
        <sz val="10"/>
        <rFont val="GHEA Grapalat"/>
        <family val="3"/>
      </rPr>
      <t xml:space="preserve"> </t>
    </r>
    <r>
      <rPr>
        <sz val="9"/>
        <rFont val="GHEA Grapalat"/>
        <family val="3"/>
      </rPr>
      <t xml:space="preserve"> /հազ. դրամ/</t>
    </r>
  </si>
  <si>
    <t>գումարը /հազ. դրամ/</t>
  </si>
  <si>
    <t xml:space="preserve">Արագածոտն </t>
  </si>
  <si>
    <t xml:space="preserve">Գեղարքունիք </t>
  </si>
  <si>
    <t xml:space="preserve">Լոռի </t>
  </si>
  <si>
    <t xml:space="preserve">Տավուշ </t>
  </si>
  <si>
    <r>
      <t>Ընդամենը համայնքի                                     /</t>
    </r>
    <r>
      <rPr>
        <sz val="10"/>
        <rFont val="GHEA Grapalat"/>
        <family val="3"/>
      </rPr>
      <t>ըստ հողային հաշվեկշռի</t>
    </r>
    <r>
      <rPr>
        <b/>
        <sz val="10"/>
        <rFont val="GHEA Grapalat"/>
        <family val="3"/>
      </rPr>
      <t>/     հա</t>
    </r>
  </si>
  <si>
    <r>
      <t>Ընդամենը պետական                                      /</t>
    </r>
    <r>
      <rPr>
        <sz val="10"/>
        <rFont val="GHEA Grapalat"/>
        <family val="3"/>
      </rPr>
      <t>ըստ հողային հաշվեկշռի</t>
    </r>
    <r>
      <rPr>
        <b/>
        <sz val="10"/>
        <rFont val="GHEA Grapalat"/>
        <family val="3"/>
      </rPr>
      <t>/                հա</t>
    </r>
  </si>
  <si>
    <r>
      <t xml:space="preserve">  ԸՆԴԱՄԵՆԸ  գյուղ. նշանակ. հողեր </t>
    </r>
    <r>
      <rPr>
        <sz val="10"/>
        <rFont val="GHEA Grapalat"/>
        <family val="3"/>
      </rPr>
      <t xml:space="preserve">   /պետ+համ./                           </t>
    </r>
    <r>
      <rPr>
        <b/>
        <sz val="10"/>
        <rFont val="GHEA Grapalat"/>
        <family val="3"/>
      </rPr>
      <t xml:space="preserve">                     /հա/</t>
    </r>
  </si>
  <si>
    <t>Լոռի</t>
  </si>
  <si>
    <t>Շիրակ</t>
  </si>
  <si>
    <t>Սյունիք</t>
  </si>
  <si>
    <t>Տավուշ</t>
  </si>
  <si>
    <t>առ 01.01.2023թ. դրությամբ</t>
  </si>
  <si>
    <t>2021թ.</t>
  </si>
  <si>
    <t>2022թ.</t>
  </si>
  <si>
    <t xml:space="preserve">տարբերությունը                          2022-ը  2021-ի համեմատ </t>
  </si>
  <si>
    <t xml:space="preserve">Հավելված </t>
  </si>
  <si>
    <r>
      <t xml:space="preserve">ՀՀ  </t>
    </r>
    <r>
      <rPr>
        <u/>
        <sz val="14"/>
        <rFont val="GHEA Grapalat"/>
        <family val="3"/>
      </rPr>
      <t xml:space="preserve">Արագածոտնի </t>
    </r>
    <r>
      <rPr>
        <sz val="14"/>
        <rFont val="GHEA Grapalat"/>
        <family val="3"/>
      </rPr>
      <t xml:space="preserve"> մարզի համայնքների վարչական սահմաններում գտնվող գյուղ. նշանակության հողամասերի վարձակալության տրամադրման վերաբերյալ</t>
    </r>
  </si>
  <si>
    <t>Համայնքի անվանումը</t>
  </si>
  <si>
    <r>
      <t xml:space="preserve">  </t>
    </r>
    <r>
      <rPr>
        <b/>
        <sz val="12"/>
        <rFont val="GHEA Grapalat"/>
        <family val="3"/>
      </rPr>
      <t>ԸՆԴԱՄԵՆԸ</t>
    </r>
    <r>
      <rPr>
        <b/>
        <sz val="11"/>
        <rFont val="GHEA Grapalat"/>
        <family val="3"/>
      </rPr>
      <t xml:space="preserve">  </t>
    </r>
    <r>
      <rPr>
        <b/>
        <sz val="10"/>
        <rFont val="GHEA Grapalat"/>
        <family val="3"/>
      </rPr>
      <t xml:space="preserve">գյուղ. նշանակ. հողեր </t>
    </r>
    <r>
      <rPr>
        <sz val="10"/>
        <rFont val="GHEA Grapalat"/>
        <family val="3"/>
      </rPr>
      <t xml:space="preserve">   /պետ+համ./                      </t>
    </r>
    <r>
      <rPr>
        <sz val="11"/>
        <rFont val="GHEA Grapalat"/>
        <family val="3"/>
      </rPr>
      <t xml:space="preserve">     </t>
    </r>
    <r>
      <rPr>
        <b/>
        <sz val="11"/>
        <rFont val="GHEA Grapalat"/>
        <family val="3"/>
      </rPr>
      <t xml:space="preserve">                     /հա/</t>
    </r>
  </si>
  <si>
    <r>
      <rPr>
        <b/>
        <sz val="12"/>
        <rFont val="GHEA Grapalat"/>
        <family val="3"/>
      </rPr>
      <t>Ընդամենը</t>
    </r>
    <r>
      <rPr>
        <b/>
        <sz val="11"/>
        <rFont val="GHEA Grapalat"/>
        <family val="3"/>
      </rPr>
      <t xml:space="preserve"> </t>
    </r>
    <r>
      <rPr>
        <b/>
        <sz val="10"/>
        <rFont val="GHEA Grapalat"/>
        <family val="3"/>
      </rPr>
      <t xml:space="preserve">համայնքային </t>
    </r>
    <r>
      <rPr>
        <b/>
        <sz val="11"/>
        <rFont val="GHEA Grapalat"/>
        <family val="3"/>
      </rPr>
      <t xml:space="preserve">                                  </t>
    </r>
    <r>
      <rPr>
        <b/>
        <sz val="10"/>
        <rFont val="GHEA Grapalat"/>
        <family val="3"/>
      </rPr>
      <t xml:space="preserve">   /</t>
    </r>
    <r>
      <rPr>
        <sz val="10"/>
        <rFont val="GHEA Grapalat"/>
        <family val="3"/>
      </rPr>
      <t>ըստ հողային հաշվեկշռի</t>
    </r>
    <r>
      <rPr>
        <b/>
        <sz val="10"/>
        <rFont val="GHEA Grapalat"/>
        <family val="3"/>
      </rPr>
      <t xml:space="preserve">/   </t>
    </r>
    <r>
      <rPr>
        <b/>
        <sz val="11"/>
        <rFont val="GHEA Grapalat"/>
        <family val="3"/>
      </rPr>
      <t xml:space="preserve">  հա</t>
    </r>
  </si>
  <si>
    <r>
      <rPr>
        <b/>
        <sz val="12"/>
        <rFont val="GHEA Grapalat"/>
        <family val="3"/>
      </rPr>
      <t>Ընդամենը</t>
    </r>
    <r>
      <rPr>
        <b/>
        <sz val="11"/>
        <rFont val="GHEA Grapalat"/>
        <family val="3"/>
      </rPr>
      <t xml:space="preserve"> պետական</t>
    </r>
    <r>
      <rPr>
        <b/>
        <sz val="10"/>
        <rFont val="GHEA Grapalat"/>
        <family val="3"/>
      </rPr>
      <t xml:space="preserve"> </t>
    </r>
    <r>
      <rPr>
        <b/>
        <sz val="11"/>
        <rFont val="GHEA Grapalat"/>
        <family val="3"/>
      </rPr>
      <t xml:space="preserve">                                   </t>
    </r>
    <r>
      <rPr>
        <b/>
        <sz val="10"/>
        <rFont val="GHEA Grapalat"/>
        <family val="3"/>
      </rPr>
      <t xml:space="preserve">  /</t>
    </r>
    <r>
      <rPr>
        <sz val="10"/>
        <rFont val="GHEA Grapalat"/>
        <family val="3"/>
      </rPr>
      <t>ըստ հողային հաշվեկշռի</t>
    </r>
    <r>
      <rPr>
        <b/>
        <sz val="10"/>
        <rFont val="GHEA Grapalat"/>
        <family val="3"/>
      </rPr>
      <t xml:space="preserve">/ </t>
    </r>
    <r>
      <rPr>
        <b/>
        <sz val="11"/>
        <rFont val="GHEA Grapalat"/>
        <family val="3"/>
      </rPr>
      <t xml:space="preserve">    հա</t>
    </r>
  </si>
  <si>
    <t>Վարձակալության                         ենթակա                       /հա/</t>
  </si>
  <si>
    <t>Ալագյազ</t>
  </si>
  <si>
    <t>բազ. Տնկարկ</t>
  </si>
  <si>
    <t>Ապարան</t>
  </si>
  <si>
    <t>Արևուտ</t>
  </si>
  <si>
    <t>Ծաղկահովիտ</t>
  </si>
  <si>
    <t>Մեծաձոր</t>
  </si>
  <si>
    <t>Շամիրամ</t>
  </si>
  <si>
    <t>Թալին</t>
  </si>
  <si>
    <t>Աշտարակ</t>
  </si>
  <si>
    <t>ԸՆԴԱՄԵՆԸ ՄԱՐԶՈՒՄ</t>
  </si>
  <si>
    <t>ՀՀ Արարատի մարզի համայնքների վարչական սահմաններում գտնվող գյուղ. նշանակության հողամասերի վարձակալության տրամադրման վերաբերյալ</t>
  </si>
  <si>
    <t>ԱՐՏԱՇԱՏ</t>
  </si>
  <si>
    <t>ԱՐԱՐԱՏ</t>
  </si>
  <si>
    <t>ՎԵԴԻ</t>
  </si>
  <si>
    <t>ՄԱՍԻՍ</t>
  </si>
  <si>
    <t>ՎԵՐԻՆ ԴՎԻՆ</t>
  </si>
  <si>
    <t>ՀՀ Արմավիրի  մարզի համայնքների վարչական սահմաններում գտնվող գյուղ. նշանակության հողամասերի վարձակալության տրամադրման վերաբերյալ</t>
  </si>
  <si>
    <t>Վարձակալության                                        ենթակա                                                      հա</t>
  </si>
  <si>
    <t>Վարձակալության                         ենթակա                       հա</t>
  </si>
  <si>
    <t xml:space="preserve"> Արմավիր</t>
  </si>
  <si>
    <t>Ընդամենը</t>
  </si>
  <si>
    <t>Մեծամոր</t>
  </si>
  <si>
    <t>Էջմիածին</t>
  </si>
  <si>
    <t>Բաղրամյան</t>
  </si>
  <si>
    <t xml:space="preserve">ԸՆԴԱՄԵՆԸ </t>
  </si>
  <si>
    <t>Արաքս</t>
  </si>
  <si>
    <t xml:space="preserve"> Խոյ</t>
  </si>
  <si>
    <t>Ֆերիկ</t>
  </si>
  <si>
    <t>Փարաքար</t>
  </si>
  <si>
    <t>ՀՀ Գեղարքունիքի մարզի համայնքների վարչական սահմաններում գտնվող գյուղ. նշանակության հողամասերի վարձակալության տրամադրման վերաբերյալ</t>
  </si>
  <si>
    <t>առ 01.01.2023թ. Դրությամբ</t>
  </si>
  <si>
    <t>Գավառ</t>
  </si>
  <si>
    <t>54958.78</t>
  </si>
  <si>
    <t>Սևան</t>
  </si>
  <si>
    <t>Մարտունի</t>
  </si>
  <si>
    <t>Վարդենիս</t>
  </si>
  <si>
    <t>Ճամբարակ</t>
  </si>
  <si>
    <t>ՀՀ Լոռու մարզի համայնքների վարչական սահմաններում գտնվող գյուղ. նշանակության հողամասերի վարձակալության տրամադրման վերաբերյալ</t>
  </si>
  <si>
    <r>
      <t xml:space="preserve">  ԸՆԴԱՄԵՆԸ  գյուղ. նշանակ. հողեր </t>
    </r>
    <r>
      <rPr>
        <sz val="11"/>
        <rFont val="GHEA Grapalat"/>
        <family val="3"/>
      </rPr>
      <t xml:space="preserve">   /պետ+համ./                           </t>
    </r>
    <r>
      <rPr>
        <b/>
        <sz val="11"/>
        <rFont val="GHEA Grapalat"/>
        <family val="3"/>
      </rPr>
      <t xml:space="preserve">                     /հա/</t>
    </r>
  </si>
  <si>
    <r>
      <t>Ընդամենը համայնքային                                      /</t>
    </r>
    <r>
      <rPr>
        <sz val="11"/>
        <rFont val="GHEA Grapalat"/>
        <family val="3"/>
      </rPr>
      <t>ըստ հողային հաշվեկշռի</t>
    </r>
    <r>
      <rPr>
        <b/>
        <sz val="11"/>
        <rFont val="GHEA Grapalat"/>
        <family val="3"/>
      </rPr>
      <t>/     հա</t>
    </r>
  </si>
  <si>
    <r>
      <t>Ընդամենը պետական                                      /</t>
    </r>
    <r>
      <rPr>
        <sz val="11"/>
        <rFont val="GHEA Grapalat"/>
        <family val="3"/>
      </rPr>
      <t>ըստ հողային հաշվեկշռի</t>
    </r>
    <r>
      <rPr>
        <b/>
        <sz val="11"/>
        <rFont val="GHEA Grapalat"/>
        <family val="3"/>
      </rPr>
      <t>/     հա</t>
    </r>
  </si>
  <si>
    <t>Վանաձոր</t>
  </si>
  <si>
    <t>Փամբակ</t>
  </si>
  <si>
    <t>Լերմոնտովո</t>
  </si>
  <si>
    <t>Ֆիոլետովո</t>
  </si>
  <si>
    <t>Ստեփանավան</t>
  </si>
  <si>
    <t>Գյուլագարակ</t>
  </si>
  <si>
    <t>Լոռի Բերդ</t>
  </si>
  <si>
    <t>Ալավերդի</t>
  </si>
  <si>
    <t>Թումանյան</t>
  </si>
  <si>
    <t>837.4</t>
  </si>
  <si>
    <t>424.7</t>
  </si>
  <si>
    <t>0.42</t>
  </si>
  <si>
    <t>31.8</t>
  </si>
  <si>
    <t>6.4</t>
  </si>
  <si>
    <t>0.14</t>
  </si>
  <si>
    <t>6.2</t>
  </si>
  <si>
    <t>Տաշիր</t>
  </si>
  <si>
    <t>Սպիտակ</t>
  </si>
  <si>
    <t>ՀՀ____________ մարզի համայնքների վարչական սահմաններում գտնվող գյուղ. նշանակության հողամասերի վարձակալության տրամադրման վերաբերյալ</t>
  </si>
  <si>
    <t>Հրազդան</t>
  </si>
  <si>
    <t>Աբովյան</t>
  </si>
  <si>
    <t>Ջրվեժ</t>
  </si>
  <si>
    <t>Ակունք</t>
  </si>
  <si>
    <t>Ծաղկաձոր</t>
  </si>
  <si>
    <t>Նաիրի</t>
  </si>
  <si>
    <t>Չարենցավան</t>
  </si>
  <si>
    <t>Գառնի</t>
  </si>
  <si>
    <t>Բյուրեղավան</t>
  </si>
  <si>
    <r>
      <rPr>
        <b/>
        <sz val="12"/>
        <rFont val="GHEA Grapalat"/>
        <family val="3"/>
      </rPr>
      <t>Ընդամենը</t>
    </r>
    <r>
      <rPr>
        <b/>
        <sz val="11"/>
        <rFont val="GHEA Grapalat"/>
        <family val="3"/>
      </rPr>
      <t xml:space="preserve"> </t>
    </r>
    <r>
      <rPr>
        <b/>
        <sz val="10"/>
        <rFont val="GHEA Grapalat"/>
        <family val="3"/>
      </rPr>
      <t xml:space="preserve">համայնքային </t>
    </r>
    <r>
      <rPr>
        <b/>
        <sz val="11"/>
        <rFont val="GHEA Grapalat"/>
        <family val="3"/>
      </rPr>
      <t xml:space="preserve">                                  </t>
    </r>
    <r>
      <rPr>
        <b/>
        <sz val="10"/>
        <rFont val="GHEA Grapalat"/>
        <family val="3"/>
      </rPr>
      <t xml:space="preserve">   /</t>
    </r>
    <r>
      <rPr>
        <sz val="10"/>
        <rFont val="GHEA Grapalat"/>
        <family val="3"/>
      </rPr>
      <t>ըստ հողային հաշվեկշռի</t>
    </r>
    <r>
      <rPr>
        <b/>
        <sz val="10"/>
        <rFont val="GHEA Grapalat"/>
        <family val="3"/>
      </rPr>
      <t xml:space="preserve">/               </t>
    </r>
    <r>
      <rPr>
        <b/>
        <sz val="11"/>
        <rFont val="GHEA Grapalat"/>
        <family val="3"/>
      </rPr>
      <t xml:space="preserve">  հա</t>
    </r>
  </si>
  <si>
    <r>
      <t xml:space="preserve">  </t>
    </r>
    <r>
      <rPr>
        <b/>
        <sz val="12"/>
        <rFont val="GHEA Grapalat"/>
        <family val="3"/>
      </rPr>
      <t>ԸՆԴԱՄԵՆԸ</t>
    </r>
    <r>
      <rPr>
        <b/>
        <sz val="11"/>
        <rFont val="GHEA Grapalat"/>
        <family val="3"/>
      </rPr>
      <t xml:space="preserve">  </t>
    </r>
    <r>
      <rPr>
        <b/>
        <sz val="10"/>
        <rFont val="GHEA Grapalat"/>
        <family val="3"/>
      </rPr>
      <t xml:space="preserve">գյուղ. նշանակ. հողեր </t>
    </r>
    <r>
      <rPr>
        <sz val="10"/>
        <rFont val="GHEA Grapalat"/>
        <family val="3"/>
      </rPr>
      <t xml:space="preserve">                        /ըստ հողային հաշվեկշռի/      </t>
    </r>
    <r>
      <rPr>
        <sz val="11"/>
        <rFont val="GHEA Grapalat"/>
        <family val="3"/>
      </rPr>
      <t xml:space="preserve">     </t>
    </r>
    <r>
      <rPr>
        <b/>
        <sz val="11"/>
        <rFont val="GHEA Grapalat"/>
        <family val="3"/>
      </rPr>
      <t xml:space="preserve">                     /հա/</t>
    </r>
  </si>
  <si>
    <t>ՀՀ Շիրակի մարզի համայնքների վարչական սահմաններում գտնվող գյուղ. նշանակության հողամասերի վարձակալության տրամադրման վերաբերյալ</t>
  </si>
  <si>
    <t>Գյումրի</t>
  </si>
  <si>
    <t>Ախուրյան</t>
  </si>
  <si>
    <t>Արթիկ</t>
  </si>
  <si>
    <t>Անի</t>
  </si>
  <si>
    <t>Աշոցք</t>
  </si>
  <si>
    <t>Ամասիա</t>
  </si>
  <si>
    <t>ՀՀ  Սյունիքի մարզի համայնքների վարչական սահմաններում գտնվող գյուղ. նշանակության հողամասերի վարձակալության տրամադրման վերաբերյալ</t>
  </si>
  <si>
    <t>Կապան</t>
  </si>
  <si>
    <t>Քաջարան</t>
  </si>
  <si>
    <t>Տեղ</t>
  </si>
  <si>
    <t>Գորիս</t>
  </si>
  <si>
    <t>Տաթև</t>
  </si>
  <si>
    <t>Սիսիան</t>
  </si>
  <si>
    <t>Գորայք</t>
  </si>
  <si>
    <t>Մեղրի</t>
  </si>
  <si>
    <t>ՀՀ Սյունիքի մարզպետարանի գյուղատնտեսության և բնապահպանության վարչություն</t>
  </si>
  <si>
    <t>ՀՀ   Վայոց  ձոր   մարզի համայնքների վարչական սահմաններում գտնվող գյուղ. նշանակության հողամասերի վարձակալության տրամադրման վերաբերյալ</t>
  </si>
  <si>
    <r>
      <t xml:space="preserve">  ԸՆԴԱՄԵՆԸ  գյուղ. նշանակ. հողեր </t>
    </r>
    <r>
      <rPr>
        <sz val="10"/>
        <rFont val="GHEA Grapalat"/>
        <family val="3"/>
      </rPr>
      <t xml:space="preserve">                        /ըստ հողային հաշվեկշռի/           </t>
    </r>
    <r>
      <rPr>
        <b/>
        <sz val="10"/>
        <rFont val="GHEA Grapalat"/>
        <family val="3"/>
      </rPr>
      <t xml:space="preserve">                     / հա/</t>
    </r>
  </si>
  <si>
    <r>
      <t>Ընդամենը համայնքային                                      /</t>
    </r>
    <r>
      <rPr>
        <sz val="10"/>
        <rFont val="GHEA Grapalat"/>
        <family val="3"/>
      </rPr>
      <t>ըստ հողային հաշվեկշռի</t>
    </r>
    <r>
      <rPr>
        <b/>
        <sz val="10"/>
        <rFont val="GHEA Grapalat"/>
        <family val="3"/>
      </rPr>
      <t>/     հա</t>
    </r>
  </si>
  <si>
    <r>
      <t>Ընդամենը պետական                                      /</t>
    </r>
    <r>
      <rPr>
        <sz val="10"/>
        <rFont val="GHEA Grapalat"/>
        <family val="3"/>
      </rPr>
      <t>ըստ հողային հաշվեկշռի</t>
    </r>
    <r>
      <rPr>
        <b/>
        <sz val="10"/>
        <rFont val="GHEA Grapalat"/>
        <family val="3"/>
      </rPr>
      <t>/     հա</t>
    </r>
  </si>
  <si>
    <t xml:space="preserve">            Եղեգնաձոր                      </t>
  </si>
  <si>
    <t>Վայք</t>
  </si>
  <si>
    <t>Ջերմուկ</t>
  </si>
  <si>
    <t>Արենի</t>
  </si>
  <si>
    <t>Եղեգիս</t>
  </si>
  <si>
    <t>ՀՀ Տավուշի մարզի վարչական սահմաններում գտնվող գյուղ. նշանակության հողամասերի վարձակալության տրամադրման վերաբերյալ</t>
  </si>
  <si>
    <t>Իջևան</t>
  </si>
  <si>
    <t>Բերդ</t>
  </si>
  <si>
    <t>Նոյեմբերյան</t>
  </si>
  <si>
    <t>Դիլիջան</t>
  </si>
  <si>
    <t xml:space="preserve">   /համեմատական 2021-2022թ.  առ 01.01.2023թ. դրությամբ/</t>
  </si>
  <si>
    <t>Արզնի</t>
  </si>
  <si>
    <t>Նոր Հաճըն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</si>
</sst>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#,##0.0"/>
    <numFmt numFmtId="166" formatCode="0.000"/>
    <numFmt numFmtId="167" formatCode="0.0000"/>
  </numFmts>
  <fonts count="5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GHEA Grapalat"/>
      <family val="3"/>
    </font>
    <font>
      <sz val="10"/>
      <name val="GHEA Grapalat"/>
      <family val="3"/>
    </font>
    <font>
      <b/>
      <sz val="16"/>
      <name val="GHEA Grapalat"/>
      <family val="3"/>
    </font>
    <font>
      <sz val="14"/>
      <name val="GHEA Grapalat"/>
      <family val="3"/>
    </font>
    <font>
      <b/>
      <sz val="14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sz val="9"/>
      <name val="GHEA Grapalat"/>
      <family val="3"/>
    </font>
    <font>
      <sz val="10"/>
      <name val="Arial Armenian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0"/>
      <name val="Arial Cyr"/>
      <family val="2"/>
    </font>
    <font>
      <sz val="10"/>
      <color indexed="8"/>
      <name val="GHEA Mariam"/>
      <family val="3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name val="Arial Armenian"/>
      <family val="2"/>
    </font>
    <font>
      <b/>
      <sz val="9"/>
      <name val="GHEA Grapalat"/>
      <family val="3"/>
    </font>
    <font>
      <b/>
      <sz val="12"/>
      <color indexed="8"/>
      <name val="GHEA Grapalat"/>
      <family val="3"/>
    </font>
    <font>
      <sz val="10"/>
      <color indexed="8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sz val="10"/>
      <name val="Arial"/>
      <family val="2"/>
    </font>
    <font>
      <u/>
      <sz val="14"/>
      <name val="GHEA Grapalat"/>
      <family val="3"/>
    </font>
    <font>
      <b/>
      <sz val="13"/>
      <name val="GHEA Grapalat"/>
      <family val="3"/>
    </font>
    <font>
      <b/>
      <sz val="10"/>
      <color rgb="FFFF0000"/>
      <name val="GHEA Grapalat"/>
      <family val="3"/>
    </font>
    <font>
      <sz val="13"/>
      <name val="GHEA Grapalat"/>
      <family val="3"/>
    </font>
    <font>
      <b/>
      <i/>
      <sz val="13"/>
      <name val="GHEA Grapalat"/>
      <family val="3"/>
    </font>
    <font>
      <b/>
      <i/>
      <sz val="10"/>
      <name val="GHEA Grapalat"/>
      <family val="3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8">
    <xf numFmtId="0" fontId="0" fillId="0" borderId="0"/>
    <xf numFmtId="0" fontId="1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4" fillId="0" borderId="0"/>
    <xf numFmtId="0" fontId="13" fillId="0" borderId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7" fillId="0" borderId="0"/>
    <xf numFmtId="0" fontId="13" fillId="0" borderId="0"/>
    <xf numFmtId="0" fontId="13" fillId="0" borderId="0"/>
    <xf numFmtId="0" fontId="12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5" borderId="0">
      <alignment horizontal="center" vertical="center"/>
    </xf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3" borderId="0" applyNumberFormat="0" applyBorder="0" applyAlignment="0" applyProtection="0"/>
    <xf numFmtId="0" fontId="20" fillId="11" borderId="45" applyNumberFormat="0" applyAlignment="0" applyProtection="0"/>
    <xf numFmtId="0" fontId="21" fillId="24" borderId="46" applyNumberFormat="0" applyAlignment="0" applyProtection="0"/>
    <xf numFmtId="0" fontId="22" fillId="24" borderId="45" applyNumberFormat="0" applyAlignment="0" applyProtection="0"/>
    <xf numFmtId="0" fontId="23" fillId="0" borderId="47" applyNumberFormat="0" applyFill="0" applyAlignment="0" applyProtection="0"/>
    <xf numFmtId="0" fontId="24" fillId="0" borderId="48" applyNumberFormat="0" applyFill="0" applyAlignment="0" applyProtection="0"/>
    <xf numFmtId="0" fontId="25" fillId="0" borderId="4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50" applyNumberFormat="0" applyFill="0" applyAlignment="0" applyProtection="0"/>
    <xf numFmtId="0" fontId="27" fillId="25" borderId="51" applyNumberFormat="0" applyAlignment="0" applyProtection="0"/>
    <xf numFmtId="0" fontId="28" fillId="0" borderId="0" applyNumberFormat="0" applyFill="0" applyBorder="0" applyAlignment="0" applyProtection="0"/>
    <xf numFmtId="0" fontId="29" fillId="2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0" borderId="0"/>
    <xf numFmtId="0" fontId="30" fillId="7" borderId="0" applyNumberFormat="0" applyBorder="0" applyAlignment="0" applyProtection="0"/>
    <xf numFmtId="0" fontId="31" fillId="0" borderId="0" applyNumberFormat="0" applyFill="0" applyBorder="0" applyAlignment="0" applyProtection="0"/>
    <xf numFmtId="0" fontId="13" fillId="27" borderId="52" applyNumberFormat="0" applyFont="0" applyAlignment="0" applyProtection="0"/>
    <xf numFmtId="0" fontId="32" fillId="0" borderId="53" applyNumberFormat="0" applyFill="0" applyAlignment="0" applyProtection="0"/>
    <xf numFmtId="0" fontId="33" fillId="0" borderId="0" applyNumberFormat="0" applyFill="0" applyBorder="0" applyAlignment="0" applyProtection="0"/>
    <xf numFmtId="0" fontId="34" fillId="8" borderId="0" applyNumberFormat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1" fillId="0" borderId="0"/>
    <xf numFmtId="0" fontId="52" fillId="0" borderId="0"/>
    <xf numFmtId="0" fontId="14" fillId="0" borderId="0"/>
  </cellStyleXfs>
  <cellXfs count="765">
    <xf numFmtId="0" fontId="0" fillId="0" borderId="0" xfId="0"/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10" fillId="0" borderId="0" xfId="2" applyFont="1" applyAlignment="1">
      <alignment horizontal="center" vertical="center" wrapText="1"/>
    </xf>
    <xf numFmtId="0" fontId="9" fillId="0" borderId="24" xfId="2" applyFont="1" applyBorder="1" applyAlignment="1">
      <alignment horizontal="center" vertical="center" wrapText="1"/>
    </xf>
    <xf numFmtId="0" fontId="9" fillId="4" borderId="24" xfId="2" applyFont="1" applyFill="1" applyBorder="1" applyAlignment="1">
      <alignment horizontal="center" vertical="center" wrapText="1"/>
    </xf>
    <xf numFmtId="0" fontId="9" fillId="0" borderId="56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9" fillId="5" borderId="11" xfId="2" applyFont="1" applyFill="1" applyBorder="1" applyAlignment="1">
      <alignment horizontal="center" vertical="center" wrapText="1"/>
    </xf>
    <xf numFmtId="0" fontId="7" fillId="5" borderId="11" xfId="2" applyFont="1" applyFill="1" applyBorder="1" applyAlignment="1">
      <alignment horizontal="center" vertical="center" wrapText="1"/>
    </xf>
    <xf numFmtId="0" fontId="2" fillId="0" borderId="11" xfId="2" applyFont="1" applyBorder="1" applyAlignment="1">
      <alignment horizontal="right" vertical="center" wrapText="1"/>
    </xf>
    <xf numFmtId="164" fontId="2" fillId="0" borderId="11" xfId="2" applyNumberFormat="1" applyFont="1" applyBorder="1" applyAlignment="1">
      <alignment vertical="center" wrapText="1"/>
    </xf>
    <xf numFmtId="164" fontId="2" fillId="4" borderId="11" xfId="2" applyNumberFormat="1" applyFont="1" applyFill="1" applyBorder="1" applyAlignment="1">
      <alignment vertical="center" wrapText="1"/>
    </xf>
    <xf numFmtId="0" fontId="2" fillId="28" borderId="11" xfId="2" applyFont="1" applyFill="1" applyBorder="1" applyAlignment="1">
      <alignment vertical="center" wrapText="1"/>
    </xf>
    <xf numFmtId="1" fontId="2" fillId="28" borderId="11" xfId="2" applyNumberFormat="1" applyFont="1" applyFill="1" applyBorder="1" applyAlignment="1">
      <alignment vertical="center" wrapText="1"/>
    </xf>
    <xf numFmtId="2" fontId="2" fillId="0" borderId="11" xfId="2" applyNumberFormat="1" applyFont="1" applyBorder="1" applyAlignment="1">
      <alignment vertical="center" wrapText="1"/>
    </xf>
    <xf numFmtId="164" fontId="2" fillId="28" borderId="11" xfId="2" applyNumberFormat="1" applyFont="1" applyFill="1" applyBorder="1" applyAlignment="1">
      <alignment vertical="center" wrapText="1"/>
    </xf>
    <xf numFmtId="0" fontId="9" fillId="0" borderId="0" xfId="2" applyFont="1" applyAlignment="1">
      <alignment horizontal="center" wrapText="1"/>
    </xf>
    <xf numFmtId="0" fontId="9" fillId="5" borderId="22" xfId="2" applyFont="1" applyFill="1" applyBorder="1" applyAlignment="1">
      <alignment horizontal="center" vertical="center" wrapText="1"/>
    </xf>
    <xf numFmtId="0" fontId="7" fillId="5" borderId="22" xfId="2" applyFont="1" applyFill="1" applyBorder="1" applyAlignment="1">
      <alignment horizontal="center" vertical="center" wrapText="1"/>
    </xf>
    <xf numFmtId="0" fontId="2" fillId="0" borderId="22" xfId="2" applyFont="1" applyBorder="1" applyAlignment="1">
      <alignment horizontal="right" vertical="center" wrapText="1"/>
    </xf>
    <xf numFmtId="164" fontId="2" fillId="0" borderId="22" xfId="2" applyNumberFormat="1" applyFont="1" applyBorder="1" applyAlignment="1">
      <alignment vertical="center" wrapText="1"/>
    </xf>
    <xf numFmtId="164" fontId="2" fillId="4" borderId="22" xfId="2" applyNumberFormat="1" applyFont="1" applyFill="1" applyBorder="1" applyAlignment="1">
      <alignment vertical="center" wrapText="1"/>
    </xf>
    <xf numFmtId="0" fontId="2" fillId="28" borderId="22" xfId="2" applyFont="1" applyFill="1" applyBorder="1" applyAlignment="1">
      <alignment vertical="center" wrapText="1"/>
    </xf>
    <xf numFmtId="1" fontId="2" fillId="28" borderId="22" xfId="2" applyNumberFormat="1" applyFont="1" applyFill="1" applyBorder="1" applyAlignment="1">
      <alignment vertical="center" wrapText="1"/>
    </xf>
    <xf numFmtId="164" fontId="2" fillId="0" borderId="22" xfId="2" applyNumberFormat="1" applyFont="1" applyBorder="1" applyAlignment="1">
      <alignment horizontal="right" vertical="center" wrapText="1"/>
    </xf>
    <xf numFmtId="0" fontId="9" fillId="0" borderId="22" xfId="2" applyFont="1" applyBorder="1" applyAlignment="1">
      <alignment horizontal="center" vertical="center" wrapText="1"/>
    </xf>
    <xf numFmtId="0" fontId="7" fillId="0" borderId="22" xfId="2" applyFont="1" applyBorder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37" fillId="0" borderId="0" xfId="2" applyFont="1" applyAlignment="1">
      <alignment horizontal="center"/>
    </xf>
    <xf numFmtId="0" fontId="9" fillId="0" borderId="0" xfId="2" applyFont="1" applyAlignment="1">
      <alignment horizontal="center" vertical="center"/>
    </xf>
    <xf numFmtId="164" fontId="37" fillId="0" borderId="0" xfId="2" applyNumberFormat="1" applyFont="1" applyAlignment="1">
      <alignment horizontal="center"/>
    </xf>
    <xf numFmtId="0" fontId="8" fillId="0" borderId="0" xfId="2" applyFont="1"/>
    <xf numFmtId="2" fontId="37" fillId="0" borderId="0" xfId="2" applyNumberFormat="1" applyFont="1" applyAlignment="1">
      <alignment horizontal="center"/>
    </xf>
    <xf numFmtId="0" fontId="3" fillId="0" borderId="0" xfId="2" applyFont="1" applyAlignment="1">
      <alignment horizontal="center" vertical="center"/>
    </xf>
    <xf numFmtId="0" fontId="7" fillId="0" borderId="0" xfId="2" applyFont="1"/>
    <xf numFmtId="165" fontId="7" fillId="0" borderId="0" xfId="2" applyNumberFormat="1" applyFont="1" applyAlignment="1">
      <alignment horizontal="center" vertical="center"/>
    </xf>
    <xf numFmtId="0" fontId="3" fillId="5" borderId="0" xfId="31" applyFont="1" applyFill="1" applyAlignment="1">
      <alignment horizontal="center" vertical="center" wrapText="1"/>
    </xf>
    <xf numFmtId="0" fontId="10" fillId="5" borderId="0" xfId="31" applyFont="1" applyFill="1" applyAlignment="1">
      <alignment horizontal="center" vertical="center" wrapText="1"/>
    </xf>
    <xf numFmtId="0" fontId="3" fillId="5" borderId="0" xfId="31" applyFont="1" applyFill="1" applyAlignment="1">
      <alignment horizontal="center"/>
    </xf>
    <xf numFmtId="0" fontId="3" fillId="5" borderId="6" xfId="31" applyFont="1" applyFill="1" applyBorder="1" applyAlignment="1">
      <alignment horizontal="center" vertical="center" wrapText="1"/>
    </xf>
    <xf numFmtId="0" fontId="3" fillId="5" borderId="7" xfId="31" applyFont="1" applyFill="1" applyBorder="1" applyAlignment="1">
      <alignment horizontal="center" vertical="center" wrapText="1"/>
    </xf>
    <xf numFmtId="0" fontId="3" fillId="5" borderId="20" xfId="31" applyFont="1" applyFill="1" applyBorder="1" applyAlignment="1">
      <alignment horizontal="center" vertical="center" wrapText="1"/>
    </xf>
    <xf numFmtId="0" fontId="3" fillId="4" borderId="20" xfId="31" applyFont="1" applyFill="1" applyBorder="1" applyAlignment="1">
      <alignment horizontal="center" vertical="center" wrapText="1"/>
    </xf>
    <xf numFmtId="0" fontId="3" fillId="4" borderId="19" xfId="31" applyFont="1" applyFill="1" applyBorder="1" applyAlignment="1">
      <alignment horizontal="center" vertical="center" wrapText="1"/>
    </xf>
    <xf numFmtId="0" fontId="7" fillId="5" borderId="6" xfId="31" applyFont="1" applyFill="1" applyBorder="1" applyAlignment="1">
      <alignment horizontal="center" vertical="center" wrapText="1"/>
    </xf>
    <xf numFmtId="0" fontId="7" fillId="5" borderId="7" xfId="31" applyFont="1" applyFill="1" applyBorder="1" applyAlignment="1">
      <alignment horizontal="center" vertical="center" wrapText="1"/>
    </xf>
    <xf numFmtId="0" fontId="7" fillId="5" borderId="20" xfId="31" applyFont="1" applyFill="1" applyBorder="1" applyAlignment="1">
      <alignment horizontal="center" vertical="center" wrapText="1"/>
    </xf>
    <xf numFmtId="0" fontId="7" fillId="5" borderId="19" xfId="31" applyFont="1" applyFill="1" applyBorder="1" applyAlignment="1">
      <alignment horizontal="center" vertical="center" wrapText="1"/>
    </xf>
    <xf numFmtId="0" fontId="38" fillId="4" borderId="6" xfId="31" applyFont="1" applyFill="1" applyBorder="1" applyAlignment="1">
      <alignment horizontal="center" vertical="center" wrapText="1"/>
    </xf>
    <xf numFmtId="0" fontId="11" fillId="4" borderId="7" xfId="31" applyFont="1" applyFill="1" applyBorder="1" applyAlignment="1">
      <alignment horizontal="center" vertical="center" wrapText="1"/>
    </xf>
    <xf numFmtId="0" fontId="7" fillId="0" borderId="61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55" xfId="2" applyFont="1" applyBorder="1" applyAlignment="1">
      <alignment horizontal="center" vertical="center" wrapText="1"/>
    </xf>
    <xf numFmtId="0" fontId="7" fillId="0" borderId="30" xfId="2" applyFont="1" applyBorder="1" applyAlignment="1">
      <alignment horizontal="center" vertical="center" wrapText="1"/>
    </xf>
    <xf numFmtId="0" fontId="7" fillId="4" borderId="30" xfId="2" applyFont="1" applyFill="1" applyBorder="1" applyAlignment="1">
      <alignment horizontal="center" vertical="center" wrapText="1"/>
    </xf>
    <xf numFmtId="0" fontId="7" fillId="4" borderId="10" xfId="2" applyFont="1" applyFill="1" applyBorder="1" applyAlignment="1">
      <alignment horizontal="center" vertical="center" wrapText="1"/>
    </xf>
    <xf numFmtId="0" fontId="7" fillId="4" borderId="13" xfId="2" applyFont="1" applyFill="1" applyBorder="1" applyAlignment="1">
      <alignment horizontal="center" vertical="center" wrapText="1"/>
    </xf>
    <xf numFmtId="0" fontId="7" fillId="4" borderId="35" xfId="2" applyFont="1" applyFill="1" applyBorder="1" applyAlignment="1">
      <alignment horizontal="center" vertical="center" wrapText="1"/>
    </xf>
    <xf numFmtId="164" fontId="2" fillId="0" borderId="37" xfId="2" applyNumberFormat="1" applyFont="1" applyBorder="1" applyAlignment="1">
      <alignment vertical="center" wrapText="1"/>
    </xf>
    <xf numFmtId="164" fontId="2" fillId="5" borderId="57" xfId="2" applyNumberFormat="1" applyFont="1" applyFill="1" applyBorder="1" applyAlignment="1">
      <alignment horizontal="right" vertical="center" wrapText="1"/>
    </xf>
    <xf numFmtId="164" fontId="39" fillId="4" borderId="37" xfId="31" applyNumberFormat="1" applyFont="1" applyFill="1" applyBorder="1" applyAlignment="1">
      <alignment horizontal="right" vertical="center" wrapText="1"/>
    </xf>
    <xf numFmtId="164" fontId="39" fillId="4" borderId="57" xfId="31" applyNumberFormat="1" applyFont="1" applyFill="1" applyBorder="1" applyAlignment="1">
      <alignment horizontal="right" vertical="center" wrapText="1"/>
    </xf>
    <xf numFmtId="0" fontId="2" fillId="5" borderId="23" xfId="2" applyFont="1" applyFill="1" applyBorder="1" applyAlignment="1">
      <alignment horizontal="right" vertical="center" wrapText="1"/>
    </xf>
    <xf numFmtId="164" fontId="2" fillId="5" borderId="27" xfId="2" applyNumberFormat="1" applyFont="1" applyFill="1" applyBorder="1" applyAlignment="1">
      <alignment vertical="center" wrapText="1"/>
    </xf>
    <xf numFmtId="164" fontId="2" fillId="5" borderId="23" xfId="2" applyNumberFormat="1" applyFont="1" applyFill="1" applyBorder="1" applyAlignment="1">
      <alignment horizontal="right" vertical="center" wrapText="1"/>
    </xf>
    <xf numFmtId="164" fontId="39" fillId="4" borderId="27" xfId="31" applyNumberFormat="1" applyFont="1" applyFill="1" applyBorder="1" applyAlignment="1">
      <alignment horizontal="right" vertical="center" wrapText="1"/>
    </xf>
    <xf numFmtId="164" fontId="39" fillId="4" borderId="23" xfId="31" applyNumberFormat="1" applyFont="1" applyFill="1" applyBorder="1" applyAlignment="1">
      <alignment horizontal="right" vertical="center" wrapText="1"/>
    </xf>
    <xf numFmtId="164" fontId="2" fillId="0" borderId="27" xfId="2" applyNumberFormat="1" applyFont="1" applyBorder="1" applyAlignment="1">
      <alignment vertical="center" wrapText="1"/>
    </xf>
    <xf numFmtId="164" fontId="2" fillId="5" borderId="23" xfId="2" applyNumberFormat="1" applyFont="1" applyFill="1" applyBorder="1" applyAlignment="1">
      <alignment horizontal="right" vertical="center"/>
    </xf>
    <xf numFmtId="0" fontId="2" fillId="5" borderId="27" xfId="2" applyFont="1" applyFill="1" applyBorder="1" applyAlignment="1">
      <alignment vertical="center" wrapText="1"/>
    </xf>
    <xf numFmtId="164" fontId="2" fillId="0" borderId="23" xfId="2" applyNumberFormat="1" applyFont="1" applyBorder="1" applyAlignment="1">
      <alignment horizontal="right" vertical="center"/>
    </xf>
    <xf numFmtId="0" fontId="12" fillId="5" borderId="0" xfId="31" applyFont="1" applyFill="1" applyAlignment="1">
      <alignment horizontal="center" vertical="center" wrapText="1"/>
    </xf>
    <xf numFmtId="164" fontId="2" fillId="0" borderId="23" xfId="2" applyNumberFormat="1" applyFont="1" applyBorder="1" applyAlignment="1">
      <alignment vertical="center" wrapText="1"/>
    </xf>
    <xf numFmtId="0" fontId="2" fillId="0" borderId="27" xfId="2" applyFont="1" applyBorder="1" applyAlignment="1">
      <alignment vertical="center" wrapText="1"/>
    </xf>
    <xf numFmtId="164" fontId="2" fillId="0" borderId="23" xfId="2" applyNumberFormat="1" applyFont="1" applyBorder="1" applyAlignment="1">
      <alignment horizontal="right" vertical="center" wrapText="1"/>
    </xf>
    <xf numFmtId="0" fontId="2" fillId="5" borderId="28" xfId="2" applyFont="1" applyFill="1" applyBorder="1" applyAlignment="1">
      <alignment vertical="center" wrapText="1"/>
    </xf>
    <xf numFmtId="164" fontId="39" fillId="5" borderId="25" xfId="31" applyNumberFormat="1" applyFont="1" applyFill="1" applyBorder="1" applyAlignment="1">
      <alignment horizontal="right" vertical="center" wrapText="1"/>
    </xf>
    <xf numFmtId="164" fontId="39" fillId="4" borderId="28" xfId="31" applyNumberFormat="1" applyFont="1" applyFill="1" applyBorder="1" applyAlignment="1">
      <alignment horizontal="right" vertical="center" wrapText="1"/>
    </xf>
    <xf numFmtId="164" fontId="39" fillId="4" borderId="25" xfId="31" applyNumberFormat="1" applyFont="1" applyFill="1" applyBorder="1" applyAlignment="1">
      <alignment horizontal="right" vertical="center" wrapText="1"/>
    </xf>
    <xf numFmtId="0" fontId="40" fillId="5" borderId="0" xfId="31" applyFont="1" applyFill="1" applyAlignment="1">
      <alignment horizontal="center" vertical="center" wrapText="1"/>
    </xf>
    <xf numFmtId="165" fontId="2" fillId="4" borderId="18" xfId="2" applyNumberFormat="1" applyFont="1" applyFill="1" applyBorder="1" applyAlignment="1">
      <alignment horizontal="right" vertical="center"/>
    </xf>
    <xf numFmtId="165" fontId="2" fillId="4" borderId="18" xfId="2" applyNumberFormat="1" applyFont="1" applyFill="1" applyBorder="1" applyAlignment="1">
      <alignment horizontal="center" vertical="center"/>
    </xf>
    <xf numFmtId="0" fontId="8" fillId="5" borderId="0" xfId="31" applyFont="1" applyFill="1" applyAlignment="1">
      <alignment horizontal="center" wrapText="1"/>
    </xf>
    <xf numFmtId="0" fontId="3" fillId="0" borderId="0" xfId="31" applyFont="1"/>
    <xf numFmtId="164" fontId="3" fillId="0" borderId="0" xfId="31" applyNumberFormat="1" applyFont="1"/>
    <xf numFmtId="1" fontId="9" fillId="0" borderId="0" xfId="2" applyNumberFormat="1" applyFont="1" applyAlignment="1">
      <alignment horizontal="center" wrapText="1"/>
    </xf>
    <xf numFmtId="0" fontId="9" fillId="5" borderId="24" xfId="2" applyFont="1" applyFill="1" applyBorder="1" applyAlignment="1">
      <alignment horizontal="center" vertical="center" wrapText="1"/>
    </xf>
    <xf numFmtId="0" fontId="7" fillId="5" borderId="24" xfId="2" applyFont="1" applyFill="1" applyBorder="1" applyAlignment="1">
      <alignment horizontal="center" vertical="center" wrapText="1"/>
    </xf>
    <xf numFmtId="164" fontId="2" fillId="0" borderId="24" xfId="2" applyNumberFormat="1" applyFont="1" applyBorder="1" applyAlignment="1">
      <alignment horizontal="right" vertical="center" wrapText="1"/>
    </xf>
    <xf numFmtId="164" fontId="2" fillId="0" borderId="24" xfId="2" applyNumberFormat="1" applyFont="1" applyBorder="1" applyAlignment="1">
      <alignment vertical="center" wrapText="1"/>
    </xf>
    <xf numFmtId="164" fontId="2" fillId="4" borderId="24" xfId="2" applyNumberFormat="1" applyFont="1" applyFill="1" applyBorder="1" applyAlignment="1">
      <alignment vertical="center" wrapText="1"/>
    </xf>
    <xf numFmtId="0" fontId="2" fillId="28" borderId="24" xfId="2" applyFont="1" applyFill="1" applyBorder="1" applyAlignment="1">
      <alignment vertical="center" wrapText="1"/>
    </xf>
    <xf numFmtId="1" fontId="2" fillId="28" borderId="24" xfId="2" applyNumberFormat="1" applyFont="1" applyFill="1" applyBorder="1" applyAlignment="1">
      <alignment vertical="center" wrapText="1"/>
    </xf>
    <xf numFmtId="164" fontId="2" fillId="28" borderId="24" xfId="2" applyNumberFormat="1" applyFont="1" applyFill="1" applyBorder="1" applyAlignment="1">
      <alignment vertical="center" wrapText="1"/>
    </xf>
    <xf numFmtId="164" fontId="2" fillId="28" borderId="9" xfId="2" applyNumberFormat="1" applyFont="1" applyFill="1" applyBorder="1" applyAlignment="1">
      <alignment vertical="center" wrapText="1"/>
    </xf>
    <xf numFmtId="165" fontId="2" fillId="4" borderId="7" xfId="2" applyNumberFormat="1" applyFont="1" applyFill="1" applyBorder="1" applyAlignment="1">
      <alignment horizontal="center" vertical="center"/>
    </xf>
    <xf numFmtId="165" fontId="2" fillId="4" borderId="6" xfId="2" applyNumberFormat="1" applyFont="1" applyFill="1" applyBorder="1" applyAlignment="1">
      <alignment horizontal="center" vertical="center"/>
    </xf>
    <xf numFmtId="0" fontId="2" fillId="28" borderId="7" xfId="2" applyFont="1" applyFill="1" applyBorder="1" applyAlignment="1">
      <alignment vertical="center" wrapText="1"/>
    </xf>
    <xf numFmtId="1" fontId="2" fillId="4" borderId="7" xfId="2" applyNumberFormat="1" applyFont="1" applyFill="1" applyBorder="1" applyAlignment="1">
      <alignment vertical="center" wrapText="1"/>
    </xf>
    <xf numFmtId="0" fontId="2" fillId="4" borderId="7" xfId="2" applyFont="1" applyFill="1" applyBorder="1" applyAlignment="1">
      <alignment vertical="center" wrapText="1"/>
    </xf>
    <xf numFmtId="164" fontId="2" fillId="28" borderId="7" xfId="2" applyNumberFormat="1" applyFont="1" applyFill="1" applyBorder="1" applyAlignment="1">
      <alignment vertical="center" wrapText="1"/>
    </xf>
    <xf numFmtId="1" fontId="8" fillId="0" borderId="0" xfId="2" applyNumberFormat="1" applyFont="1" applyAlignment="1">
      <alignment horizontal="center" wrapText="1"/>
    </xf>
    <xf numFmtId="165" fontId="3" fillId="0" borderId="0" xfId="2" applyNumberFormat="1" applyFont="1" applyAlignment="1">
      <alignment horizontal="center" vertical="center"/>
    </xf>
    <xf numFmtId="164" fontId="2" fillId="28" borderId="18" xfId="2" applyNumberFormat="1" applyFont="1" applyFill="1" applyBorder="1" applyAlignment="1">
      <alignment vertical="center" wrapText="1"/>
    </xf>
    <xf numFmtId="0" fontId="38" fillId="0" borderId="22" xfId="1" applyFont="1" applyBorder="1" applyAlignment="1">
      <alignment horizontal="center" vertical="center"/>
    </xf>
    <xf numFmtId="164" fontId="42" fillId="0" borderId="22" xfId="0" applyNumberFormat="1" applyFont="1" applyBorder="1"/>
    <xf numFmtId="0" fontId="3" fillId="0" borderId="24" xfId="1" applyFont="1" applyBorder="1" applyAlignment="1">
      <alignment horizontal="center" vertical="center" wrapText="1"/>
    </xf>
    <xf numFmtId="0" fontId="38" fillId="0" borderId="38" xfId="1" applyFont="1" applyBorder="1" applyAlignment="1">
      <alignment horizontal="center" vertical="center"/>
    </xf>
    <xf numFmtId="164" fontId="42" fillId="0" borderId="38" xfId="0" applyNumberFormat="1" applyFont="1" applyBorder="1"/>
    <xf numFmtId="164" fontId="42" fillId="0" borderId="23" xfId="0" applyNumberFormat="1" applyFont="1" applyBorder="1"/>
    <xf numFmtId="0" fontId="38" fillId="0" borderId="24" xfId="1" applyFont="1" applyBorder="1" applyAlignment="1">
      <alignment horizontal="center" vertical="center"/>
    </xf>
    <xf numFmtId="164" fontId="42" fillId="0" borderId="24" xfId="0" applyNumberFormat="1" applyFont="1" applyBorder="1"/>
    <xf numFmtId="164" fontId="43" fillId="4" borderId="18" xfId="0" applyNumberFormat="1" applyFont="1" applyFill="1" applyBorder="1"/>
    <xf numFmtId="164" fontId="43" fillId="4" borderId="7" xfId="0" applyNumberFormat="1" applyFont="1" applyFill="1" applyBorder="1"/>
    <xf numFmtId="164" fontId="42" fillId="0" borderId="2" xfId="0" applyNumberFormat="1" applyFont="1" applyBorder="1"/>
    <xf numFmtId="164" fontId="42" fillId="0" borderId="9" xfId="0" applyNumberFormat="1" applyFont="1" applyBorder="1"/>
    <xf numFmtId="3" fontId="2" fillId="4" borderId="18" xfId="2" applyNumberFormat="1" applyFont="1" applyFill="1" applyBorder="1" applyAlignment="1">
      <alignment horizontal="center" vertical="center"/>
    </xf>
    <xf numFmtId="0" fontId="3" fillId="0" borderId="0" xfId="74" applyFont="1" applyAlignment="1">
      <alignment horizontal="center"/>
    </xf>
    <xf numFmtId="0" fontId="3" fillId="0" borderId="0" xfId="74" applyFont="1" applyAlignment="1">
      <alignment horizontal="center" wrapText="1"/>
    </xf>
    <xf numFmtId="0" fontId="10" fillId="0" borderId="0" xfId="74" applyFont="1" applyAlignment="1">
      <alignment horizontal="center" wrapText="1"/>
    </xf>
    <xf numFmtId="0" fontId="3" fillId="0" borderId="0" xfId="74" applyFont="1" applyAlignment="1">
      <alignment horizontal="center" vertical="center" wrapText="1"/>
    </xf>
    <xf numFmtId="0" fontId="7" fillId="0" borderId="34" xfId="74" applyFont="1" applyBorder="1" applyAlignment="1">
      <alignment horizontal="center" vertical="center" wrapText="1"/>
    </xf>
    <xf numFmtId="0" fontId="7" fillId="0" borderId="6" xfId="74" applyFont="1" applyBorder="1" applyAlignment="1">
      <alignment horizontal="center" vertical="center" wrapText="1"/>
    </xf>
    <xf numFmtId="0" fontId="7" fillId="0" borderId="18" xfId="74" applyFont="1" applyBorder="1" applyAlignment="1">
      <alignment horizontal="center" vertical="center" wrapText="1"/>
    </xf>
    <xf numFmtId="0" fontId="7" fillId="0" borderId="7" xfId="74" applyFont="1" applyBorder="1" applyAlignment="1">
      <alignment horizontal="center" vertical="center" wrapText="1"/>
    </xf>
    <xf numFmtId="0" fontId="7" fillId="0" borderId="0" xfId="74" applyFont="1" applyAlignment="1">
      <alignment horizontal="center" vertical="center" wrapText="1"/>
    </xf>
    <xf numFmtId="0" fontId="3" fillId="0" borderId="11" xfId="74" applyFont="1" applyBorder="1" applyAlignment="1">
      <alignment horizontal="center" vertical="center"/>
    </xf>
    <xf numFmtId="0" fontId="3" fillId="32" borderId="11" xfId="74" applyFont="1" applyFill="1" applyBorder="1" applyAlignment="1">
      <alignment horizontal="center" vertical="center"/>
    </xf>
    <xf numFmtId="0" fontId="3" fillId="30" borderId="11" xfId="74" applyFont="1" applyFill="1" applyBorder="1" applyAlignment="1">
      <alignment horizontal="center" vertical="center"/>
    </xf>
    <xf numFmtId="0" fontId="3" fillId="30" borderId="12" xfId="74" applyFont="1" applyFill="1" applyBorder="1" applyAlignment="1">
      <alignment horizontal="center" vertical="center"/>
    </xf>
    <xf numFmtId="0" fontId="3" fillId="0" borderId="0" xfId="74" applyFont="1" applyAlignment="1">
      <alignment horizontal="center" vertical="center"/>
    </xf>
    <xf numFmtId="0" fontId="3" fillId="0" borderId="22" xfId="74" applyFont="1" applyBorder="1" applyAlignment="1">
      <alignment horizontal="center" vertical="center"/>
    </xf>
    <xf numFmtId="0" fontId="3" fillId="32" borderId="22" xfId="74" applyFont="1" applyFill="1" applyBorder="1" applyAlignment="1">
      <alignment horizontal="center" vertical="center"/>
    </xf>
    <xf numFmtId="0" fontId="3" fillId="0" borderId="24" xfId="74" applyFont="1" applyBorder="1" applyAlignment="1">
      <alignment horizontal="center" vertical="center"/>
    </xf>
    <xf numFmtId="0" fontId="3" fillId="32" borderId="24" xfId="74" applyFont="1" applyFill="1" applyBorder="1" applyAlignment="1">
      <alignment horizontal="center" vertical="center"/>
    </xf>
    <xf numFmtId="0" fontId="7" fillId="0" borderId="18" xfId="74" applyFont="1" applyBorder="1" applyAlignment="1">
      <alignment horizontal="center" vertical="center"/>
    </xf>
    <xf numFmtId="0" fontId="7" fillId="0" borderId="7" xfId="74" applyFont="1" applyBorder="1" applyAlignment="1">
      <alignment horizontal="center" vertical="center"/>
    </xf>
    <xf numFmtId="0" fontId="7" fillId="0" borderId="0" xfId="74" applyFont="1" applyAlignment="1">
      <alignment horizontal="center" vertical="center"/>
    </xf>
    <xf numFmtId="0" fontId="8" fillId="5" borderId="68" xfId="2" applyFont="1" applyFill="1" applyBorder="1" applyAlignment="1">
      <alignment horizontal="center" vertical="center" wrapText="1"/>
    </xf>
    <xf numFmtId="0" fontId="8" fillId="5" borderId="69" xfId="2" applyFont="1" applyFill="1" applyBorder="1" applyAlignment="1">
      <alignment horizontal="center" vertical="center" wrapText="1"/>
    </xf>
    <xf numFmtId="0" fontId="8" fillId="5" borderId="70" xfId="2" applyFont="1" applyFill="1" applyBorder="1" applyAlignment="1">
      <alignment horizontal="center" vertical="center" wrapText="1"/>
    </xf>
    <xf numFmtId="165" fontId="2" fillId="4" borderId="14" xfId="2" applyNumberFormat="1" applyFont="1" applyFill="1" applyBorder="1" applyAlignment="1">
      <alignment horizontal="right" vertical="center"/>
    </xf>
    <xf numFmtId="164" fontId="2" fillId="5" borderId="22" xfId="2" applyNumberFormat="1" applyFont="1" applyFill="1" applyBorder="1" applyAlignment="1">
      <alignment horizontal="right" vertical="center" wrapText="1"/>
    </xf>
    <xf numFmtId="164" fontId="2" fillId="5" borderId="22" xfId="2" applyNumberFormat="1" applyFont="1" applyFill="1" applyBorder="1" applyAlignment="1">
      <alignment vertical="center" wrapText="1"/>
    </xf>
    <xf numFmtId="0" fontId="2" fillId="5" borderId="22" xfId="2" applyFont="1" applyFill="1" applyBorder="1" applyAlignment="1">
      <alignment vertical="center" wrapText="1"/>
    </xf>
    <xf numFmtId="2" fontId="2" fillId="0" borderId="22" xfId="2" applyNumberFormat="1" applyFont="1" applyBorder="1" applyAlignment="1">
      <alignment vertical="center" wrapText="1"/>
    </xf>
    <xf numFmtId="0" fontId="2" fillId="5" borderId="43" xfId="2" applyFont="1" applyFill="1" applyBorder="1" applyAlignment="1">
      <alignment horizontal="left" vertical="center" wrapText="1"/>
    </xf>
    <xf numFmtId="164" fontId="2" fillId="0" borderId="38" xfId="2" applyNumberFormat="1" applyFont="1" applyBorder="1" applyAlignment="1">
      <alignment vertical="center" wrapText="1"/>
    </xf>
    <xf numFmtId="0" fontId="2" fillId="5" borderId="21" xfId="2" applyFont="1" applyFill="1" applyBorder="1" applyAlignment="1">
      <alignment horizontal="left" vertical="center" wrapText="1"/>
    </xf>
    <xf numFmtId="0" fontId="2" fillId="0" borderId="21" xfId="2" applyFont="1" applyBorder="1" applyAlignment="1">
      <alignment horizontal="left" vertical="center" wrapText="1"/>
    </xf>
    <xf numFmtId="0" fontId="2" fillId="5" borderId="44" xfId="2" applyFont="1" applyFill="1" applyBorder="1" applyAlignment="1">
      <alignment horizontal="left" vertical="center" wrapText="1"/>
    </xf>
    <xf numFmtId="0" fontId="2" fillId="5" borderId="16" xfId="2" applyFont="1" applyFill="1" applyBorder="1" applyAlignment="1">
      <alignment vertical="center" wrapText="1"/>
    </xf>
    <xf numFmtId="164" fontId="39" fillId="5" borderId="17" xfId="31" applyNumberFormat="1" applyFont="1" applyFill="1" applyBorder="1" applyAlignment="1">
      <alignment horizontal="right" vertical="center" wrapText="1"/>
    </xf>
    <xf numFmtId="164" fontId="2" fillId="0" borderId="43" xfId="2" applyNumberFormat="1" applyFont="1" applyBorder="1" applyAlignment="1">
      <alignment vertical="center" wrapText="1"/>
    </xf>
    <xf numFmtId="164" fontId="2" fillId="0" borderId="21" xfId="2" applyNumberFormat="1" applyFont="1" applyBorder="1" applyAlignment="1">
      <alignment vertical="center" wrapText="1"/>
    </xf>
    <xf numFmtId="164" fontId="2" fillId="0" borderId="44" xfId="2" applyNumberFormat="1" applyFont="1" applyBorder="1" applyAlignment="1">
      <alignment vertical="center" wrapText="1"/>
    </xf>
    <xf numFmtId="164" fontId="2" fillId="5" borderId="17" xfId="2" applyNumberFormat="1" applyFont="1" applyFill="1" applyBorder="1" applyAlignment="1">
      <alignment horizontal="right" vertical="center" wrapText="1"/>
    </xf>
    <xf numFmtId="164" fontId="39" fillId="4" borderId="36" xfId="31" applyNumberFormat="1" applyFont="1" applyFill="1" applyBorder="1" applyAlignment="1">
      <alignment horizontal="right" vertical="center" wrapText="1"/>
    </xf>
    <xf numFmtId="164" fontId="39" fillId="4" borderId="40" xfId="31" applyNumberFormat="1" applyFont="1" applyFill="1" applyBorder="1" applyAlignment="1">
      <alignment horizontal="right" vertical="center" wrapText="1"/>
    </xf>
    <xf numFmtId="164" fontId="39" fillId="4" borderId="64" xfId="31" applyNumberFormat="1" applyFont="1" applyFill="1" applyBorder="1" applyAlignment="1">
      <alignment horizontal="right" vertical="center" wrapText="1"/>
    </xf>
    <xf numFmtId="0" fontId="7" fillId="0" borderId="10" xfId="2" applyFont="1" applyBorder="1" applyAlignment="1">
      <alignment horizontal="center" vertical="center" wrapText="1"/>
    </xf>
    <xf numFmtId="164" fontId="2" fillId="5" borderId="22" xfId="2" applyNumberFormat="1" applyFont="1" applyFill="1" applyBorder="1" applyAlignment="1">
      <alignment horizontal="right" vertical="center"/>
    </xf>
    <xf numFmtId="164" fontId="2" fillId="0" borderId="22" xfId="2" applyNumberFormat="1" applyFont="1" applyBorder="1" applyAlignment="1">
      <alignment horizontal="right" vertical="center"/>
    </xf>
    <xf numFmtId="164" fontId="2" fillId="5" borderId="38" xfId="2" applyNumberFormat="1" applyFont="1" applyFill="1" applyBorder="1" applyAlignment="1">
      <alignment horizontal="right" vertical="center" wrapText="1"/>
    </xf>
    <xf numFmtId="164" fontId="2" fillId="5" borderId="16" xfId="2" applyNumberFormat="1" applyFont="1" applyFill="1" applyBorder="1" applyAlignment="1">
      <alignment horizontal="right" vertical="center" wrapText="1"/>
    </xf>
    <xf numFmtId="164" fontId="2" fillId="0" borderId="16" xfId="2" applyNumberFormat="1" applyFont="1" applyBorder="1" applyAlignment="1">
      <alignment vertical="center" wrapText="1"/>
    </xf>
    <xf numFmtId="164" fontId="42" fillId="0" borderId="42" xfId="0" applyNumberFormat="1" applyFont="1" applyBorder="1"/>
    <xf numFmtId="164" fontId="42" fillId="0" borderId="11" xfId="0" applyNumberFormat="1" applyFont="1" applyBorder="1"/>
    <xf numFmtId="164" fontId="42" fillId="0" borderId="12" xfId="0" applyNumberFormat="1" applyFont="1" applyBorder="1"/>
    <xf numFmtId="0" fontId="3" fillId="0" borderId="0" xfId="6" applyFont="1" applyAlignment="1">
      <alignment horizontal="center"/>
    </xf>
    <xf numFmtId="0" fontId="3" fillId="0" borderId="0" xfId="6" applyFont="1" applyAlignment="1">
      <alignment horizontal="center" wrapText="1"/>
    </xf>
    <xf numFmtId="0" fontId="10" fillId="0" borderId="0" xfId="6" applyFont="1" applyAlignment="1">
      <alignment horizontal="center" wrapText="1"/>
    </xf>
    <xf numFmtId="0" fontId="3" fillId="0" borderId="0" xfId="6" applyFont="1" applyAlignment="1">
      <alignment horizontal="center" vertical="center" wrapText="1"/>
    </xf>
    <xf numFmtId="0" fontId="7" fillId="0" borderId="34" xfId="6" applyFont="1" applyBorder="1" applyAlignment="1">
      <alignment horizontal="center" vertical="center" wrapText="1"/>
    </xf>
    <xf numFmtId="0" fontId="7" fillId="0" borderId="6" xfId="6" applyFont="1" applyBorder="1" applyAlignment="1">
      <alignment horizontal="center" vertical="center" wrapText="1"/>
    </xf>
    <xf numFmtId="0" fontId="7" fillId="0" borderId="18" xfId="6" applyFont="1" applyBorder="1" applyAlignment="1">
      <alignment horizontal="center" vertical="center" wrapText="1"/>
    </xf>
    <xf numFmtId="0" fontId="7" fillId="0" borderId="2" xfId="6" applyFont="1" applyBorder="1" applyAlignment="1">
      <alignment horizontal="center" vertical="center" wrapText="1"/>
    </xf>
    <xf numFmtId="0" fontId="7" fillId="0" borderId="7" xfId="6" applyFont="1" applyBorder="1" applyAlignment="1">
      <alignment horizontal="center" vertical="center" wrapText="1"/>
    </xf>
    <xf numFmtId="0" fontId="7" fillId="0" borderId="0" xfId="6" applyFont="1" applyAlignment="1">
      <alignment horizontal="center" vertical="center" wrapText="1"/>
    </xf>
    <xf numFmtId="0" fontId="3" fillId="0" borderId="11" xfId="6" applyFont="1" applyBorder="1" applyAlignment="1">
      <alignment horizontal="center" vertical="center"/>
    </xf>
    <xf numFmtId="0" fontId="3" fillId="32" borderId="11" xfId="6" applyFont="1" applyFill="1" applyBorder="1" applyAlignment="1">
      <alignment horizontal="center" vertical="center"/>
    </xf>
    <xf numFmtId="166" fontId="3" fillId="0" borderId="22" xfId="6" applyNumberFormat="1" applyFont="1" applyBorder="1" applyAlignment="1">
      <alignment horizontal="center" vertical="center"/>
    </xf>
    <xf numFmtId="167" fontId="3" fillId="32" borderId="22" xfId="6" applyNumberFormat="1" applyFont="1" applyFill="1" applyBorder="1" applyAlignment="1">
      <alignment horizontal="center" vertical="center"/>
    </xf>
    <xf numFmtId="164" fontId="3" fillId="0" borderId="22" xfId="6" applyNumberFormat="1" applyFont="1" applyBorder="1" applyAlignment="1">
      <alignment horizontal="center" vertical="center"/>
    </xf>
    <xf numFmtId="0" fontId="3" fillId="30" borderId="11" xfId="6" applyFont="1" applyFill="1" applyBorder="1" applyAlignment="1">
      <alignment horizontal="center" vertical="center"/>
    </xf>
    <xf numFmtId="0" fontId="3" fillId="30" borderId="12" xfId="6" applyFont="1" applyFill="1" applyBorder="1" applyAlignment="1">
      <alignment horizontal="center" vertical="center"/>
    </xf>
    <xf numFmtId="0" fontId="3" fillId="0" borderId="0" xfId="6" applyFont="1" applyAlignment="1">
      <alignment horizontal="center" vertical="center"/>
    </xf>
    <xf numFmtId="0" fontId="3" fillId="0" borderId="22" xfId="6" applyFont="1" applyBorder="1" applyAlignment="1">
      <alignment horizontal="center" vertical="center"/>
    </xf>
    <xf numFmtId="0" fontId="3" fillId="32" borderId="22" xfId="6" applyFont="1" applyFill="1" applyBorder="1" applyAlignment="1">
      <alignment horizontal="center" vertical="center"/>
    </xf>
    <xf numFmtId="2" fontId="3" fillId="0" borderId="22" xfId="6" applyNumberFormat="1" applyFont="1" applyBorder="1" applyAlignment="1">
      <alignment horizontal="center" vertical="center"/>
    </xf>
    <xf numFmtId="0" fontId="3" fillId="0" borderId="24" xfId="6" applyFont="1" applyBorder="1" applyAlignment="1">
      <alignment horizontal="center" vertical="center"/>
    </xf>
    <xf numFmtId="0" fontId="3" fillId="32" borderId="24" xfId="6" applyFont="1" applyFill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167" fontId="7" fillId="0" borderId="18" xfId="6" applyNumberFormat="1" applyFont="1" applyBorder="1" applyAlignment="1">
      <alignment horizontal="center" vertical="center"/>
    </xf>
    <xf numFmtId="2" fontId="3" fillId="0" borderId="11" xfId="6" applyNumberFormat="1" applyFont="1" applyBorder="1" applyAlignment="1">
      <alignment horizontal="center" vertical="center"/>
    </xf>
    <xf numFmtId="164" fontId="3" fillId="0" borderId="11" xfId="6" applyNumberFormat="1" applyFont="1" applyBorder="1" applyAlignment="1">
      <alignment horizontal="center" vertical="center"/>
    </xf>
    <xf numFmtId="0" fontId="3" fillId="30" borderId="9" xfId="6" applyFont="1" applyFill="1" applyBorder="1" applyAlignment="1">
      <alignment horizontal="center" vertical="center"/>
    </xf>
    <xf numFmtId="0" fontId="7" fillId="0" borderId="0" xfId="6" applyFont="1" applyAlignment="1">
      <alignment horizontal="center" vertical="center"/>
    </xf>
    <xf numFmtId="167" fontId="3" fillId="0" borderId="0" xfId="6" applyNumberFormat="1" applyFont="1" applyAlignment="1">
      <alignment horizontal="center" vertical="center"/>
    </xf>
    <xf numFmtId="164" fontId="3" fillId="0" borderId="0" xfId="6" applyNumberFormat="1" applyFont="1" applyAlignment="1">
      <alignment horizontal="center" vertical="center"/>
    </xf>
    <xf numFmtId="164" fontId="7" fillId="0" borderId="0" xfId="6" applyNumberFormat="1" applyFont="1" applyAlignment="1">
      <alignment horizontal="center" vertical="center"/>
    </xf>
    <xf numFmtId="2" fontId="3" fillId="0" borderId="0" xfId="6" applyNumberFormat="1" applyFont="1" applyAlignment="1">
      <alignment horizontal="center" vertical="center"/>
    </xf>
    <xf numFmtId="167" fontId="47" fillId="0" borderId="0" xfId="6" applyNumberFormat="1" applyFont="1" applyAlignment="1">
      <alignment horizontal="center" vertical="center"/>
    </xf>
    <xf numFmtId="167" fontId="7" fillId="0" borderId="0" xfId="6" applyNumberFormat="1" applyFont="1" applyAlignment="1">
      <alignment horizontal="center" vertical="center"/>
    </xf>
    <xf numFmtId="166" fontId="3" fillId="0" borderId="24" xfId="6" applyNumberFormat="1" applyFont="1" applyBorder="1" applyAlignment="1">
      <alignment horizontal="center" vertical="center"/>
    </xf>
    <xf numFmtId="0" fontId="3" fillId="30" borderId="55" xfId="6" applyFont="1" applyFill="1" applyBorder="1" applyAlignment="1">
      <alignment horizontal="center" vertical="center"/>
    </xf>
    <xf numFmtId="0" fontId="7" fillId="0" borderId="7" xfId="6" applyFont="1" applyBorder="1" applyAlignment="1">
      <alignment horizontal="center" vertical="center"/>
    </xf>
    <xf numFmtId="0" fontId="42" fillId="0" borderId="6" xfId="0" applyFont="1" applyBorder="1"/>
    <xf numFmtId="0" fontId="7" fillId="0" borderId="18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3" xfId="74" applyFont="1" applyBorder="1" applyAlignment="1">
      <alignment horizontal="center" vertical="center" wrapText="1"/>
    </xf>
    <xf numFmtId="0" fontId="48" fillId="0" borderId="0" xfId="74" applyFont="1" applyAlignment="1">
      <alignment horizontal="center" wrapText="1"/>
    </xf>
    <xf numFmtId="0" fontId="3" fillId="32" borderId="38" xfId="74" applyFont="1" applyFill="1" applyBorder="1" applyAlignment="1">
      <alignment horizontal="center" vertical="center"/>
    </xf>
    <xf numFmtId="164" fontId="3" fillId="32" borderId="0" xfId="74" applyNumberFormat="1" applyFont="1" applyFill="1" applyAlignment="1">
      <alignment horizontal="center" vertical="center"/>
    </xf>
    <xf numFmtId="0" fontId="3" fillId="32" borderId="0" xfId="74" applyFont="1" applyFill="1" applyAlignment="1">
      <alignment horizontal="center" vertical="center"/>
    </xf>
    <xf numFmtId="0" fontId="44" fillId="0" borderId="0" xfId="74"/>
    <xf numFmtId="0" fontId="44" fillId="32" borderId="0" xfId="74" applyFill="1"/>
    <xf numFmtId="164" fontId="44" fillId="0" borderId="0" xfId="74" applyNumberFormat="1"/>
    <xf numFmtId="164" fontId="50" fillId="0" borderId="0" xfId="74" applyNumberFormat="1" applyFont="1" applyAlignment="1">
      <alignment horizontal="center" vertical="center"/>
    </xf>
    <xf numFmtId="0" fontId="50" fillId="0" borderId="0" xfId="74" applyFont="1" applyAlignment="1">
      <alignment horizontal="center" vertical="center"/>
    </xf>
    <xf numFmtId="164" fontId="3" fillId="0" borderId="0" xfId="74" applyNumberFormat="1" applyFont="1" applyAlignment="1">
      <alignment horizontal="center" vertical="center"/>
    </xf>
    <xf numFmtId="0" fontId="7" fillId="0" borderId="3" xfId="74" applyFont="1" applyBorder="1" applyAlignment="1">
      <alignment horizontal="center" vertical="center"/>
    </xf>
    <xf numFmtId="0" fontId="3" fillId="29" borderId="38" xfId="6" applyFont="1" applyFill="1" applyBorder="1" applyAlignment="1">
      <alignment horizontal="center" vertical="center"/>
    </xf>
    <xf numFmtId="2" fontId="3" fillId="29" borderId="11" xfId="6" applyNumberFormat="1" applyFont="1" applyFill="1" applyBorder="1" applyAlignment="1">
      <alignment horizontal="center" vertical="center"/>
    </xf>
    <xf numFmtId="0" fontId="3" fillId="29" borderId="11" xfId="6" applyFont="1" applyFill="1" applyBorder="1" applyAlignment="1">
      <alignment horizontal="center" vertical="center"/>
    </xf>
    <xf numFmtId="0" fontId="3" fillId="29" borderId="12" xfId="6" applyFont="1" applyFill="1" applyBorder="1" applyAlignment="1">
      <alignment horizontal="center" vertical="center"/>
    </xf>
    <xf numFmtId="0" fontId="3" fillId="29" borderId="22" xfId="6" applyFont="1" applyFill="1" applyBorder="1" applyAlignment="1">
      <alignment horizontal="center" vertical="center"/>
    </xf>
    <xf numFmtId="0" fontId="3" fillId="29" borderId="16" xfId="6" applyFont="1" applyFill="1" applyBorder="1" applyAlignment="1">
      <alignment horizontal="center" vertical="center"/>
    </xf>
    <xf numFmtId="164" fontId="3" fillId="29" borderId="2" xfId="74" applyNumberFormat="1" applyFont="1" applyFill="1" applyBorder="1" applyAlignment="1">
      <alignment horizontal="center" vertical="center"/>
    </xf>
    <xf numFmtId="0" fontId="3" fillId="29" borderId="38" xfId="74" applyFont="1" applyFill="1" applyBorder="1" applyAlignment="1">
      <alignment horizontal="center" vertical="center"/>
    </xf>
    <xf numFmtId="164" fontId="3" fillId="29" borderId="9" xfId="74" applyNumberFormat="1" applyFont="1" applyFill="1" applyBorder="1" applyAlignment="1">
      <alignment horizontal="center" vertical="center"/>
    </xf>
    <xf numFmtId="0" fontId="3" fillId="29" borderId="22" xfId="74" applyFont="1" applyFill="1" applyBorder="1" applyAlignment="1">
      <alignment horizontal="center" vertical="center"/>
    </xf>
    <xf numFmtId="164" fontId="3" fillId="29" borderId="22" xfId="74" applyNumberFormat="1" applyFont="1" applyFill="1" applyBorder="1" applyAlignment="1">
      <alignment horizontal="center" vertical="center"/>
    </xf>
    <xf numFmtId="0" fontId="3" fillId="29" borderId="24" xfId="74" applyFont="1" applyFill="1" applyBorder="1" applyAlignment="1">
      <alignment horizontal="center" vertical="center"/>
    </xf>
    <xf numFmtId="0" fontId="3" fillId="29" borderId="9" xfId="74" applyFont="1" applyFill="1" applyBorder="1" applyAlignment="1">
      <alignment horizontal="center" vertical="center"/>
    </xf>
    <xf numFmtId="0" fontId="3" fillId="29" borderId="11" xfId="74" applyFont="1" applyFill="1" applyBorder="1" applyAlignment="1">
      <alignment horizontal="center" vertical="center"/>
    </xf>
    <xf numFmtId="0" fontId="3" fillId="29" borderId="12" xfId="74" applyFont="1" applyFill="1" applyBorder="1" applyAlignment="1">
      <alignment horizontal="center" vertical="center"/>
    </xf>
    <xf numFmtId="0" fontId="3" fillId="29" borderId="16" xfId="74" applyFont="1" applyFill="1" applyBorder="1" applyAlignment="1">
      <alignment horizontal="center" vertical="center"/>
    </xf>
    <xf numFmtId="2" fontId="7" fillId="0" borderId="18" xfId="6" applyNumberFormat="1" applyFont="1" applyBorder="1" applyAlignment="1">
      <alignment horizontal="center" vertical="center"/>
    </xf>
    <xf numFmtId="0" fontId="3" fillId="0" borderId="64" xfId="1" applyFont="1" applyBorder="1" applyAlignment="1">
      <alignment horizontal="center" vertical="center" wrapText="1"/>
    </xf>
    <xf numFmtId="0" fontId="7" fillId="0" borderId="19" xfId="6" applyFont="1" applyBorder="1" applyAlignment="1">
      <alignment horizontal="center" vertical="center" wrapText="1"/>
    </xf>
    <xf numFmtId="0" fontId="7" fillId="0" borderId="19" xfId="74" applyFont="1" applyBorder="1" applyAlignment="1">
      <alignment horizontal="center" vertical="center"/>
    </xf>
    <xf numFmtId="164" fontId="3" fillId="29" borderId="66" xfId="74" applyNumberFormat="1" applyFont="1" applyFill="1" applyBorder="1" applyAlignment="1">
      <alignment horizontal="center" vertical="center"/>
    </xf>
    <xf numFmtId="164" fontId="3" fillId="29" borderId="40" xfId="74" applyNumberFormat="1" applyFont="1" applyFill="1" applyBorder="1" applyAlignment="1">
      <alignment horizontal="center" vertical="center"/>
    </xf>
    <xf numFmtId="164" fontId="3" fillId="29" borderId="10" xfId="74" applyNumberFormat="1" applyFont="1" applyFill="1" applyBorder="1" applyAlignment="1">
      <alignment horizontal="center" vertical="center"/>
    </xf>
    <xf numFmtId="0" fontId="7" fillId="0" borderId="3" xfId="6" applyFont="1" applyBorder="1" applyAlignment="1">
      <alignment horizontal="center" vertical="center" wrapText="1"/>
    </xf>
    <xf numFmtId="164" fontId="3" fillId="29" borderId="32" xfId="74" applyNumberFormat="1" applyFont="1" applyFill="1" applyBorder="1" applyAlignment="1">
      <alignment horizontal="center" vertical="center"/>
    </xf>
    <xf numFmtId="164" fontId="3" fillId="29" borderId="69" xfId="74" applyNumberFormat="1" applyFont="1" applyFill="1" applyBorder="1" applyAlignment="1">
      <alignment horizontal="center" vertical="center"/>
    </xf>
    <xf numFmtId="164" fontId="3" fillId="29" borderId="33" xfId="74" applyNumberFormat="1" applyFont="1" applyFill="1" applyBorder="1" applyAlignment="1">
      <alignment horizontal="center" vertical="center"/>
    </xf>
    <xf numFmtId="0" fontId="7" fillId="0" borderId="73" xfId="6" applyFont="1" applyBorder="1" applyAlignment="1">
      <alignment horizontal="center" vertical="center" wrapText="1"/>
    </xf>
    <xf numFmtId="0" fontId="7" fillId="0" borderId="73" xfId="74" applyFont="1" applyBorder="1" applyAlignment="1">
      <alignment horizontal="center" vertical="center"/>
    </xf>
    <xf numFmtId="164" fontId="3" fillId="29" borderId="58" xfId="74" applyNumberFormat="1" applyFont="1" applyFill="1" applyBorder="1" applyAlignment="1">
      <alignment horizontal="center" vertical="center"/>
    </xf>
    <xf numFmtId="164" fontId="3" fillId="29" borderId="62" xfId="74" applyNumberFormat="1" applyFont="1" applyFill="1" applyBorder="1" applyAlignment="1">
      <alignment horizontal="center" vertical="center"/>
    </xf>
    <xf numFmtId="164" fontId="3" fillId="29" borderId="77" xfId="74" applyNumberFormat="1" applyFont="1" applyFill="1" applyBorder="1" applyAlignment="1">
      <alignment horizontal="center" vertical="center"/>
    </xf>
    <xf numFmtId="164" fontId="7" fillId="0" borderId="18" xfId="74" applyNumberFormat="1" applyFont="1" applyBorder="1" applyAlignment="1">
      <alignment horizontal="center" vertical="center"/>
    </xf>
    <xf numFmtId="0" fontId="8" fillId="0" borderId="73" xfId="74" applyFont="1" applyBorder="1" applyAlignment="1">
      <alignment vertical="center"/>
    </xf>
    <xf numFmtId="0" fontId="3" fillId="29" borderId="55" xfId="74" applyFont="1" applyFill="1" applyBorder="1" applyAlignment="1">
      <alignment horizontal="center" vertical="center"/>
    </xf>
    <xf numFmtId="0" fontId="7" fillId="0" borderId="18" xfId="74" applyFont="1" applyBorder="1" applyAlignment="1">
      <alignment vertical="center"/>
    </xf>
    <xf numFmtId="0" fontId="7" fillId="0" borderId="6" xfId="74" applyFont="1" applyBorder="1" applyAlignment="1">
      <alignment vertical="center"/>
    </xf>
    <xf numFmtId="0" fontId="9" fillId="32" borderId="0" xfId="74" applyFont="1" applyFill="1" applyAlignment="1">
      <alignment horizontal="center"/>
    </xf>
    <xf numFmtId="0" fontId="9" fillId="32" borderId="0" xfId="74" applyFont="1" applyFill="1" applyAlignment="1">
      <alignment horizontal="center" wrapText="1"/>
    </xf>
    <xf numFmtId="0" fontId="9" fillId="32" borderId="0" xfId="74" applyFont="1" applyFill="1" applyAlignment="1">
      <alignment horizontal="center" vertical="center" wrapText="1"/>
    </xf>
    <xf numFmtId="0" fontId="8" fillId="32" borderId="0" xfId="74" applyFont="1" applyFill="1" applyAlignment="1">
      <alignment horizontal="center" vertical="center" wrapText="1"/>
    </xf>
    <xf numFmtId="0" fontId="9" fillId="32" borderId="0" xfId="74" applyFont="1" applyFill="1" applyAlignment="1">
      <alignment horizontal="center" vertical="center"/>
    </xf>
    <xf numFmtId="0" fontId="8" fillId="32" borderId="0" xfId="74" applyFont="1" applyFill="1" applyAlignment="1">
      <alignment horizontal="center" vertical="center"/>
    </xf>
    <xf numFmtId="0" fontId="3" fillId="0" borderId="16" xfId="74" applyFont="1" applyBorder="1" applyAlignment="1">
      <alignment horizontal="center" vertical="center" wrapText="1"/>
    </xf>
    <xf numFmtId="0" fontId="7" fillId="0" borderId="14" xfId="74" applyFont="1" applyBorder="1" applyAlignment="1">
      <alignment horizontal="center" vertical="center" wrapText="1"/>
    </xf>
    <xf numFmtId="0" fontId="7" fillId="0" borderId="15" xfId="74" applyFont="1" applyBorder="1" applyAlignment="1">
      <alignment horizontal="center" vertical="center" wrapText="1"/>
    </xf>
    <xf numFmtId="0" fontId="7" fillId="0" borderId="35" xfId="74" applyFont="1" applyBorder="1" applyAlignment="1">
      <alignment horizontal="center" vertical="center" wrapText="1"/>
    </xf>
    <xf numFmtId="0" fontId="7" fillId="0" borderId="31" xfId="74" applyFont="1" applyBorder="1" applyAlignment="1">
      <alignment horizontal="center" vertical="center" wrapText="1"/>
    </xf>
    <xf numFmtId="0" fontId="7" fillId="30" borderId="14" xfId="74" applyFont="1" applyFill="1" applyBorder="1" applyAlignment="1">
      <alignment horizontal="center" vertical="center" wrapText="1"/>
    </xf>
    <xf numFmtId="0" fontId="7" fillId="30" borderId="35" xfId="74" applyFont="1" applyFill="1" applyBorder="1" applyAlignment="1">
      <alignment horizontal="center" vertical="center" wrapText="1"/>
    </xf>
    <xf numFmtId="164" fontId="7" fillId="0" borderId="7" xfId="74" applyNumberFormat="1" applyFont="1" applyBorder="1" applyAlignment="1">
      <alignment horizontal="center" vertical="center"/>
    </xf>
    <xf numFmtId="0" fontId="3" fillId="0" borderId="24" xfId="75" applyFont="1" applyBorder="1" applyAlignment="1">
      <alignment horizontal="center" vertical="center" wrapText="1"/>
    </xf>
    <xf numFmtId="164" fontId="3" fillId="32" borderId="22" xfId="6" applyNumberFormat="1" applyFont="1" applyFill="1" applyBorder="1" applyAlignment="1">
      <alignment horizontal="center" vertical="center"/>
    </xf>
    <xf numFmtId="164" fontId="3" fillId="30" borderId="11" xfId="6" applyNumberFormat="1" applyFont="1" applyFill="1" applyBorder="1" applyAlignment="1">
      <alignment horizontal="center" vertical="center"/>
    </xf>
    <xf numFmtId="164" fontId="3" fillId="30" borderId="12" xfId="6" applyNumberFormat="1" applyFont="1" applyFill="1" applyBorder="1" applyAlignment="1">
      <alignment horizontal="center" vertical="center"/>
    </xf>
    <xf numFmtId="164" fontId="3" fillId="0" borderId="24" xfId="6" applyNumberFormat="1" applyFont="1" applyBorder="1" applyAlignment="1">
      <alignment horizontal="center" vertical="center"/>
    </xf>
    <xf numFmtId="164" fontId="3" fillId="30" borderId="9" xfId="6" applyNumberFormat="1" applyFont="1" applyFill="1" applyBorder="1" applyAlignment="1">
      <alignment horizontal="center" vertical="center"/>
    </xf>
    <xf numFmtId="164" fontId="3" fillId="30" borderId="55" xfId="6" applyNumberFormat="1" applyFont="1" applyFill="1" applyBorder="1" applyAlignment="1">
      <alignment horizontal="center" vertical="center"/>
    </xf>
    <xf numFmtId="164" fontId="7" fillId="0" borderId="18" xfId="6" applyNumberFormat="1" applyFont="1" applyBorder="1" applyAlignment="1">
      <alignment horizontal="center" vertical="center"/>
    </xf>
    <xf numFmtId="164" fontId="7" fillId="0" borderId="7" xfId="6" applyNumberFormat="1" applyFont="1" applyBorder="1" applyAlignment="1">
      <alignment horizontal="center" vertical="center"/>
    </xf>
    <xf numFmtId="0" fontId="3" fillId="0" borderId="24" xfId="6" applyFont="1" applyBorder="1" applyAlignment="1">
      <alignment horizontal="center" vertical="center" wrapText="1"/>
    </xf>
    <xf numFmtId="0" fontId="7" fillId="30" borderId="37" xfId="6" applyFont="1" applyFill="1" applyBorder="1" applyAlignment="1">
      <alignment horizontal="center" vertical="center"/>
    </xf>
    <xf numFmtId="0" fontId="7" fillId="30" borderId="27" xfId="6" applyFont="1" applyFill="1" applyBorder="1" applyAlignment="1">
      <alignment horizontal="center" vertical="center"/>
    </xf>
    <xf numFmtId="0" fontId="7" fillId="30" borderId="28" xfId="6" applyFont="1" applyFill="1" applyBorder="1" applyAlignment="1">
      <alignment horizontal="center" vertical="center"/>
    </xf>
    <xf numFmtId="164" fontId="0" fillId="0" borderId="0" xfId="0" applyNumberFormat="1"/>
    <xf numFmtId="0" fontId="10" fillId="0" borderId="0" xfId="1" applyFont="1" applyAlignment="1">
      <alignment horizontal="center"/>
    </xf>
    <xf numFmtId="2" fontId="10" fillId="0" borderId="0" xfId="1" applyNumberFormat="1" applyFont="1" applyAlignment="1">
      <alignment horizontal="center"/>
    </xf>
    <xf numFmtId="0" fontId="10" fillId="0" borderId="0" xfId="1" applyFont="1" applyAlignment="1">
      <alignment horizontal="center" wrapText="1"/>
    </xf>
    <xf numFmtId="0" fontId="10" fillId="0" borderId="0" xfId="1" applyFont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0" fillId="0" borderId="11" xfId="1" applyFont="1" applyBorder="1" applyAlignment="1">
      <alignment horizontal="center" vertical="center"/>
    </xf>
    <xf numFmtId="0" fontId="10" fillId="32" borderId="11" xfId="1" applyFont="1" applyFill="1" applyBorder="1" applyAlignment="1">
      <alignment horizontal="center" vertical="center"/>
    </xf>
    <xf numFmtId="2" fontId="10" fillId="34" borderId="11" xfId="1" applyNumberFormat="1" applyFont="1" applyFill="1" applyBorder="1" applyAlignment="1">
      <alignment horizontal="center" vertical="center"/>
    </xf>
    <xf numFmtId="0" fontId="10" fillId="35" borderId="11" xfId="1" applyFont="1" applyFill="1" applyBorder="1" applyAlignment="1">
      <alignment horizontal="center" vertical="center"/>
    </xf>
    <xf numFmtId="0" fontId="10" fillId="4" borderId="11" xfId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32" borderId="22" xfId="1" applyFont="1" applyFill="1" applyBorder="1" applyAlignment="1">
      <alignment horizontal="center" vertical="center"/>
    </xf>
    <xf numFmtId="2" fontId="10" fillId="34" borderId="22" xfId="1" applyNumberFormat="1" applyFont="1" applyFill="1" applyBorder="1" applyAlignment="1">
      <alignment horizontal="center" vertical="center"/>
    </xf>
    <xf numFmtId="0" fontId="10" fillId="35" borderId="22" xfId="1" applyFont="1" applyFill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32" borderId="24" xfId="1" applyFont="1" applyFill="1" applyBorder="1" applyAlignment="1">
      <alignment horizontal="center" vertical="center"/>
    </xf>
    <xf numFmtId="2" fontId="10" fillId="34" borderId="24" xfId="1" applyNumberFormat="1" applyFont="1" applyFill="1" applyBorder="1" applyAlignment="1">
      <alignment horizontal="center" vertical="center"/>
    </xf>
    <xf numFmtId="0" fontId="10" fillId="35" borderId="24" xfId="1" applyFont="1" applyFill="1" applyBorder="1" applyAlignment="1">
      <alignment horizontal="center" vertical="center"/>
    </xf>
    <xf numFmtId="2" fontId="2" fillId="34" borderId="18" xfId="1" applyNumberFormat="1" applyFont="1" applyFill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2" fontId="10" fillId="0" borderId="22" xfId="1" applyNumberFormat="1" applyFont="1" applyBorder="1" applyAlignment="1">
      <alignment horizontal="center" vertical="center"/>
    </xf>
    <xf numFmtId="2" fontId="10" fillId="0" borderId="0" xfId="1" applyNumberFormat="1" applyFont="1" applyAlignment="1">
      <alignment horizontal="center" vertical="center"/>
    </xf>
    <xf numFmtId="2" fontId="2" fillId="34" borderId="9" xfId="1" applyNumberFormat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10" fillId="35" borderId="9" xfId="1" applyFont="1" applyFill="1" applyBorder="1" applyAlignment="1">
      <alignment horizontal="center" vertical="center"/>
    </xf>
    <xf numFmtId="0" fontId="10" fillId="4" borderId="9" xfId="1" applyFont="1" applyFill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2" fontId="2" fillId="34" borderId="22" xfId="1" applyNumberFormat="1" applyFont="1" applyFill="1" applyBorder="1" applyAlignment="1">
      <alignment horizontal="center" vertical="center"/>
    </xf>
    <xf numFmtId="0" fontId="10" fillId="4" borderId="22" xfId="1" applyFont="1" applyFill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2" fontId="2" fillId="34" borderId="24" xfId="1" applyNumberFormat="1" applyFont="1" applyFill="1" applyBorder="1" applyAlignment="1">
      <alignment horizontal="center" vertical="center"/>
    </xf>
    <xf numFmtId="0" fontId="10" fillId="4" borderId="24" xfId="1" applyFont="1" applyFill="1" applyBorder="1" applyAlignment="1">
      <alignment horizontal="center" vertical="center"/>
    </xf>
    <xf numFmtId="0" fontId="10" fillId="4" borderId="74" xfId="1" applyFont="1" applyFill="1" applyBorder="1" applyAlignment="1">
      <alignment horizontal="center" vertical="center"/>
    </xf>
    <xf numFmtId="0" fontId="10" fillId="4" borderId="40" xfId="1" applyFont="1" applyFill="1" applyBorder="1" applyAlignment="1">
      <alignment horizontal="center" vertical="center"/>
    </xf>
    <xf numFmtId="0" fontId="10" fillId="4" borderId="64" xfId="1" applyFont="1" applyFill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2" fontId="10" fillId="4" borderId="1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30" borderId="1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77" applyFont="1" applyAlignment="1">
      <alignment horizontal="center"/>
    </xf>
    <xf numFmtId="0" fontId="3" fillId="0" borderId="0" xfId="77" applyFont="1" applyAlignment="1">
      <alignment horizontal="center" vertical="center"/>
    </xf>
    <xf numFmtId="0" fontId="3" fillId="0" borderId="0" xfId="77" applyFont="1" applyAlignment="1">
      <alignment horizontal="center" wrapText="1"/>
    </xf>
    <xf numFmtId="0" fontId="10" fillId="0" borderId="0" xfId="77" applyFont="1" applyAlignment="1">
      <alignment horizontal="center" wrapText="1"/>
    </xf>
    <xf numFmtId="0" fontId="3" fillId="0" borderId="0" xfId="77" applyFont="1" applyAlignment="1">
      <alignment horizontal="center" vertical="center" wrapText="1"/>
    </xf>
    <xf numFmtId="0" fontId="7" fillId="0" borderId="34" xfId="77" applyFont="1" applyBorder="1" applyAlignment="1">
      <alignment horizontal="center" vertical="center" wrapText="1"/>
    </xf>
    <xf numFmtId="0" fontId="7" fillId="0" borderId="6" xfId="77" applyFont="1" applyBorder="1" applyAlignment="1">
      <alignment horizontal="center" vertical="center" wrapText="1"/>
    </xf>
    <xf numFmtId="0" fontId="7" fillId="0" borderId="20" xfId="77" applyFont="1" applyBorder="1" applyAlignment="1">
      <alignment horizontal="center" vertical="center" wrapText="1"/>
    </xf>
    <xf numFmtId="0" fontId="7" fillId="0" borderId="18" xfId="77" applyFont="1" applyBorder="1" applyAlignment="1">
      <alignment horizontal="center" vertical="center" wrapText="1"/>
    </xf>
    <xf numFmtId="0" fontId="7" fillId="0" borderId="7" xfId="77" applyFont="1" applyBorder="1" applyAlignment="1">
      <alignment horizontal="center" vertical="center" wrapText="1"/>
    </xf>
    <xf numFmtId="0" fontId="7" fillId="0" borderId="0" xfId="77" applyFont="1" applyAlignment="1">
      <alignment horizontal="center" vertical="center" wrapText="1"/>
    </xf>
    <xf numFmtId="0" fontId="3" fillId="32" borderId="11" xfId="77" applyFont="1" applyFill="1" applyBorder="1" applyAlignment="1">
      <alignment horizontal="center" vertical="center"/>
    </xf>
    <xf numFmtId="0" fontId="3" fillId="4" borderId="11" xfId="77" applyFont="1" applyFill="1" applyBorder="1" applyAlignment="1">
      <alignment horizontal="center" vertical="center"/>
    </xf>
    <xf numFmtId="0" fontId="3" fillId="0" borderId="11" xfId="77" applyFont="1" applyBorder="1" applyAlignment="1">
      <alignment horizontal="center" vertical="center"/>
    </xf>
    <xf numFmtId="0" fontId="3" fillId="30" borderId="11" xfId="77" applyFont="1" applyFill="1" applyBorder="1" applyAlignment="1">
      <alignment horizontal="center" vertical="center"/>
    </xf>
    <xf numFmtId="0" fontId="3" fillId="30" borderId="12" xfId="77" applyFont="1" applyFill="1" applyBorder="1" applyAlignment="1">
      <alignment horizontal="center" vertical="center"/>
    </xf>
    <xf numFmtId="0" fontId="3" fillId="0" borderId="22" xfId="77" applyFont="1" applyBorder="1" applyAlignment="1">
      <alignment horizontal="center" vertical="center"/>
    </xf>
    <xf numFmtId="0" fontId="3" fillId="32" borderId="22" xfId="77" applyFont="1" applyFill="1" applyBorder="1" applyAlignment="1">
      <alignment horizontal="center" vertical="center"/>
    </xf>
    <xf numFmtId="0" fontId="3" fillId="4" borderId="22" xfId="77" applyFont="1" applyFill="1" applyBorder="1" applyAlignment="1">
      <alignment horizontal="center" vertical="center"/>
    </xf>
    <xf numFmtId="0" fontId="3" fillId="0" borderId="24" xfId="77" applyFont="1" applyBorder="1" applyAlignment="1">
      <alignment horizontal="center" vertical="center"/>
    </xf>
    <xf numFmtId="0" fontId="3" fillId="32" borderId="24" xfId="77" applyFont="1" applyFill="1" applyBorder="1" applyAlignment="1">
      <alignment horizontal="center" vertical="center"/>
    </xf>
    <xf numFmtId="0" fontId="3" fillId="4" borderId="24" xfId="77" applyFont="1" applyFill="1" applyBorder="1" applyAlignment="1">
      <alignment horizontal="center" vertical="center"/>
    </xf>
    <xf numFmtId="0" fontId="7" fillId="0" borderId="18" xfId="77" applyFont="1" applyBorder="1" applyAlignment="1">
      <alignment horizontal="center" vertical="center"/>
    </xf>
    <xf numFmtId="164" fontId="7" fillId="0" borderId="18" xfId="77" applyNumberFormat="1" applyFont="1" applyBorder="1" applyAlignment="1">
      <alignment horizontal="center" vertical="center"/>
    </xf>
    <xf numFmtId="0" fontId="7" fillId="0" borderId="0" xfId="77" applyFont="1" applyAlignment="1">
      <alignment horizontal="center" vertical="center"/>
    </xf>
    <xf numFmtId="0" fontId="3" fillId="29" borderId="38" xfId="77" applyFont="1" applyFill="1" applyBorder="1" applyAlignment="1">
      <alignment horizontal="center" vertical="center"/>
    </xf>
    <xf numFmtId="0" fontId="3" fillId="29" borderId="11" xfId="77" applyFont="1" applyFill="1" applyBorder="1" applyAlignment="1">
      <alignment horizontal="center" vertical="center"/>
    </xf>
    <xf numFmtId="0" fontId="3" fillId="29" borderId="22" xfId="77" applyFont="1" applyFill="1" applyBorder="1" applyAlignment="1">
      <alignment horizontal="center" vertical="center"/>
    </xf>
    <xf numFmtId="0" fontId="3" fillId="29" borderId="16" xfId="77" applyFont="1" applyFill="1" applyBorder="1" applyAlignment="1">
      <alignment horizontal="center" vertical="center"/>
    </xf>
    <xf numFmtId="0" fontId="3" fillId="29" borderId="9" xfId="77" applyFont="1" applyFill="1" applyBorder="1" applyAlignment="1">
      <alignment horizontal="center" vertical="center"/>
    </xf>
    <xf numFmtId="164" fontId="7" fillId="4" borderId="6" xfId="77" applyNumberFormat="1" applyFont="1" applyFill="1" applyBorder="1" applyAlignment="1">
      <alignment horizontal="center" vertical="center"/>
    </xf>
    <xf numFmtId="0" fontId="7" fillId="4" borderId="18" xfId="77" applyFont="1" applyFill="1" applyBorder="1" applyAlignment="1">
      <alignment horizontal="center" vertical="center"/>
    </xf>
    <xf numFmtId="164" fontId="7" fillId="4" borderId="18" xfId="77" applyNumberFormat="1" applyFont="1" applyFill="1" applyBorder="1" applyAlignment="1">
      <alignment horizontal="center" vertical="center"/>
    </xf>
    <xf numFmtId="0" fontId="7" fillId="4" borderId="7" xfId="77" applyFont="1" applyFill="1" applyBorder="1" applyAlignment="1">
      <alignment horizontal="center" vertical="center"/>
    </xf>
    <xf numFmtId="164" fontId="3" fillId="0" borderId="0" xfId="77" applyNumberFormat="1" applyFont="1" applyAlignment="1">
      <alignment horizontal="center" vertical="center"/>
    </xf>
    <xf numFmtId="0" fontId="3" fillId="0" borderId="0" xfId="31" applyFont="1" applyAlignment="1">
      <alignment horizontal="center"/>
    </xf>
    <xf numFmtId="0" fontId="4" fillId="5" borderId="0" xfId="31" applyFont="1" applyFill="1" applyAlignment="1">
      <alignment horizontal="center" vertical="center" wrapText="1"/>
    </xf>
    <xf numFmtId="0" fontId="10" fillId="5" borderId="0" xfId="31" applyFont="1" applyFill="1" applyAlignment="1">
      <alignment horizontal="center" vertical="center" wrapText="1"/>
    </xf>
    <xf numFmtId="0" fontId="10" fillId="5" borderId="0" xfId="31" applyFont="1" applyFill="1" applyAlignment="1">
      <alignment horizontal="center" vertical="center"/>
    </xf>
    <xf numFmtId="0" fontId="2" fillId="5" borderId="43" xfId="31" applyFont="1" applyFill="1" applyBorder="1" applyAlignment="1">
      <alignment horizontal="center" vertical="center" wrapText="1"/>
    </xf>
    <xf numFmtId="0" fontId="2" fillId="5" borderId="38" xfId="31" applyFont="1" applyFill="1" applyBorder="1" applyAlignment="1">
      <alignment horizontal="center" vertical="center" wrapText="1"/>
    </xf>
    <xf numFmtId="0" fontId="2" fillId="5" borderId="57" xfId="31" applyFont="1" applyFill="1" applyBorder="1" applyAlignment="1">
      <alignment horizontal="center" vertical="center" wrapText="1"/>
    </xf>
    <xf numFmtId="0" fontId="2" fillId="5" borderId="44" xfId="31" applyFont="1" applyFill="1" applyBorder="1" applyAlignment="1">
      <alignment horizontal="center" vertical="center" wrapText="1"/>
    </xf>
    <xf numFmtId="0" fontId="2" fillId="5" borderId="16" xfId="31" applyFont="1" applyFill="1" applyBorder="1" applyAlignment="1">
      <alignment horizontal="center" vertical="center" wrapText="1"/>
    </xf>
    <xf numFmtId="0" fontId="2" fillId="5" borderId="17" xfId="31" applyFont="1" applyFill="1" applyBorder="1" applyAlignment="1">
      <alignment horizontal="center" vertical="center" wrapText="1"/>
    </xf>
    <xf numFmtId="0" fontId="7" fillId="0" borderId="58" xfId="2" applyFont="1" applyBorder="1" applyAlignment="1">
      <alignment horizontal="center" vertical="center" wrapText="1"/>
    </xf>
    <xf numFmtId="0" fontId="7" fillId="0" borderId="60" xfId="2" applyFont="1" applyBorder="1" applyAlignment="1">
      <alignment horizontal="center" vertical="center" wrapText="1"/>
    </xf>
    <xf numFmtId="0" fontId="7" fillId="0" borderId="61" xfId="2" applyFont="1" applyBorder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2" fillId="0" borderId="54" xfId="2" applyFont="1" applyBorder="1" applyAlignment="1">
      <alignment horizontal="center" vertical="center" wrapText="1"/>
    </xf>
    <xf numFmtId="0" fontId="2" fillId="5" borderId="32" xfId="31" applyFont="1" applyFill="1" applyBorder="1" applyAlignment="1">
      <alignment horizontal="center" vertical="center" wrapText="1"/>
    </xf>
    <xf numFmtId="0" fontId="2" fillId="5" borderId="39" xfId="31" applyFont="1" applyFill="1" applyBorder="1" applyAlignment="1">
      <alignment horizontal="center" vertical="center" wrapText="1"/>
    </xf>
    <xf numFmtId="0" fontId="2" fillId="5" borderId="41" xfId="31" applyFont="1" applyFill="1" applyBorder="1" applyAlignment="1">
      <alignment horizontal="center" vertical="center" wrapText="1"/>
    </xf>
    <xf numFmtId="0" fontId="7" fillId="4" borderId="0" xfId="31" applyFont="1" applyFill="1" applyAlignment="1">
      <alignment horizontal="center" vertical="center" wrapText="1"/>
    </xf>
    <xf numFmtId="0" fontId="7" fillId="4" borderId="12" xfId="31" applyFont="1" applyFill="1" applyBorder="1" applyAlignment="1">
      <alignment horizontal="center" vertical="center" wrapText="1"/>
    </xf>
    <xf numFmtId="0" fontId="2" fillId="5" borderId="8" xfId="31" applyFont="1" applyFill="1" applyBorder="1" applyAlignment="1">
      <alignment horizontal="center" vertical="center" wrapText="1"/>
    </xf>
    <xf numFmtId="0" fontId="2" fillId="5" borderId="0" xfId="31" applyFont="1" applyFill="1" applyAlignment="1">
      <alignment vertical="center" wrapText="1"/>
    </xf>
    <xf numFmtId="0" fontId="7" fillId="4" borderId="33" xfId="31" applyFont="1" applyFill="1" applyBorder="1" applyAlignment="1">
      <alignment horizontal="center" vertical="center" wrapText="1"/>
    </xf>
    <xf numFmtId="0" fontId="7" fillId="4" borderId="59" xfId="31" applyFont="1" applyFill="1" applyBorder="1" applyAlignment="1">
      <alignment horizontal="center" vertical="center" wrapText="1"/>
    </xf>
    <xf numFmtId="164" fontId="2" fillId="4" borderId="6" xfId="2" applyNumberFormat="1" applyFont="1" applyFill="1" applyBorder="1" applyAlignment="1">
      <alignment horizontal="center" vertical="center" wrapText="1"/>
    </xf>
    <xf numFmtId="164" fontId="2" fillId="4" borderId="15" xfId="2" applyNumberFormat="1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6" fillId="0" borderId="54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14" xfId="2" applyFont="1" applyBorder="1" applyAlignment="1">
      <alignment horizontal="center" vertical="center" wrapText="1"/>
    </xf>
    <xf numFmtId="0" fontId="8" fillId="0" borderId="42" xfId="2" applyFont="1" applyBorder="1" applyAlignment="1">
      <alignment horizontal="center" vertical="center" wrapText="1"/>
    </xf>
    <xf numFmtId="0" fontId="8" fillId="0" borderId="55" xfId="2" applyFont="1" applyBorder="1" applyAlignment="1">
      <alignment horizontal="center" vertical="center" wrapText="1"/>
    </xf>
    <xf numFmtId="0" fontId="8" fillId="0" borderId="35" xfId="2" applyFont="1" applyBorder="1" applyAlignment="1">
      <alignment horizontal="center" vertical="center" wrapText="1"/>
    </xf>
    <xf numFmtId="0" fontId="6" fillId="0" borderId="39" xfId="2" applyFont="1" applyBorder="1" applyAlignment="1">
      <alignment horizontal="center" vertical="center" wrapText="1"/>
    </xf>
    <xf numFmtId="0" fontId="6" fillId="0" borderId="41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7" fillId="0" borderId="43" xfId="2" applyFont="1" applyBorder="1" applyAlignment="1">
      <alignment horizontal="center" vertical="center" wrapText="1"/>
    </xf>
    <xf numFmtId="0" fontId="7" fillId="0" borderId="56" xfId="2" applyFont="1" applyBorder="1" applyAlignment="1">
      <alignment horizontal="center" vertical="center" wrapText="1"/>
    </xf>
    <xf numFmtId="0" fontId="7" fillId="0" borderId="42" xfId="2" applyFont="1" applyBorder="1" applyAlignment="1">
      <alignment vertical="center" textRotation="90" wrapText="1"/>
    </xf>
    <xf numFmtId="0" fontId="7" fillId="0" borderId="55" xfId="2" applyFont="1" applyBorder="1" applyAlignment="1">
      <alignment vertical="center" textRotation="90" wrapText="1"/>
    </xf>
    <xf numFmtId="0" fontId="3" fillId="0" borderId="38" xfId="2" applyFont="1" applyBorder="1" applyAlignment="1">
      <alignment horizontal="center" vertical="center" wrapText="1"/>
    </xf>
    <xf numFmtId="0" fontId="3" fillId="0" borderId="43" xfId="2" applyFont="1" applyBorder="1" applyAlignment="1">
      <alignment horizontal="center" vertical="center" wrapText="1"/>
    </xf>
    <xf numFmtId="0" fontId="8" fillId="0" borderId="43" xfId="2" applyFont="1" applyBorder="1" applyAlignment="1">
      <alignment horizontal="center" vertical="center" wrapText="1"/>
    </xf>
    <xf numFmtId="0" fontId="8" fillId="0" borderId="56" xfId="2" applyFont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2" fillId="4" borderId="20" xfId="2" applyFont="1" applyFill="1" applyBorder="1" applyAlignment="1">
      <alignment horizontal="center" vertical="center" wrapText="1"/>
    </xf>
    <xf numFmtId="0" fontId="2" fillId="0" borderId="37" xfId="2" applyFont="1" applyBorder="1" applyAlignment="1">
      <alignment horizontal="center" vertical="center" wrapText="1"/>
    </xf>
    <xf numFmtId="0" fontId="2" fillId="0" borderId="28" xfId="2" applyFont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0" fontId="2" fillId="0" borderId="58" xfId="2" applyFont="1" applyBorder="1" applyAlignment="1">
      <alignment horizontal="center" vertical="center" wrapText="1"/>
    </xf>
    <xf numFmtId="0" fontId="2" fillId="0" borderId="60" xfId="2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0" fontId="8" fillId="0" borderId="42" xfId="1" applyFont="1" applyBorder="1" applyAlignment="1">
      <alignment horizontal="center" vertical="center" textRotation="90" wrapText="1"/>
    </xf>
    <xf numFmtId="0" fontId="8" fillId="0" borderId="55" xfId="1" applyFont="1" applyBorder="1" applyAlignment="1">
      <alignment horizontal="center" vertical="center" textRotation="90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34" xfId="0" applyFont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3" borderId="24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7" fillId="3" borderId="25" xfId="1" applyFont="1" applyFill="1" applyBorder="1" applyAlignment="1">
      <alignment horizontal="center" vertical="center" wrapText="1"/>
    </xf>
    <xf numFmtId="164" fontId="2" fillId="0" borderId="38" xfId="1" applyNumberFormat="1" applyFont="1" applyBorder="1" applyAlignment="1">
      <alignment horizontal="center" vertical="center"/>
    </xf>
    <xf numFmtId="164" fontId="2" fillId="0" borderId="22" xfId="1" applyNumberFormat="1" applyFont="1" applyBorder="1" applyAlignment="1">
      <alignment horizontal="center" vertical="center"/>
    </xf>
    <xf numFmtId="164" fontId="2" fillId="0" borderId="24" xfId="1" applyNumberFormat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 textRotation="90" wrapText="1"/>
    </xf>
    <xf numFmtId="0" fontId="2" fillId="0" borderId="22" xfId="1" applyFont="1" applyBorder="1" applyAlignment="1">
      <alignment horizontal="center" vertical="center" textRotation="90" wrapText="1"/>
    </xf>
    <xf numFmtId="0" fontId="2" fillId="0" borderId="24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4" borderId="20" xfId="1" applyFont="1" applyFill="1" applyBorder="1" applyAlignment="1">
      <alignment horizontal="center" vertical="center"/>
    </xf>
    <xf numFmtId="0" fontId="8" fillId="0" borderId="67" xfId="74" applyFont="1" applyBorder="1" applyAlignment="1">
      <alignment horizontal="center" vertical="center"/>
    </xf>
    <xf numFmtId="0" fontId="8" fillId="0" borderId="62" xfId="74" applyFont="1" applyBorder="1" applyAlignment="1">
      <alignment horizontal="center" vertical="center"/>
    </xf>
    <xf numFmtId="0" fontId="8" fillId="0" borderId="63" xfId="74" applyFont="1" applyBorder="1" applyAlignment="1">
      <alignment horizontal="center" vertical="center"/>
    </xf>
    <xf numFmtId="0" fontId="7" fillId="31" borderId="26" xfId="74" applyFont="1" applyFill="1" applyBorder="1" applyAlignment="1">
      <alignment horizontal="center" vertical="center"/>
    </xf>
    <xf numFmtId="0" fontId="7" fillId="31" borderId="27" xfId="74" applyFont="1" applyFill="1" applyBorder="1" applyAlignment="1">
      <alignment horizontal="center" vertical="center"/>
    </xf>
    <xf numFmtId="0" fontId="7" fillId="31" borderId="28" xfId="74" applyFont="1" applyFill="1" applyBorder="1" applyAlignment="1">
      <alignment horizontal="center" vertical="center"/>
    </xf>
    <xf numFmtId="0" fontId="3" fillId="0" borderId="11" xfId="74" applyFont="1" applyBorder="1" applyAlignment="1">
      <alignment horizontal="center" vertical="center"/>
    </xf>
    <xf numFmtId="0" fontId="3" fillId="0" borderId="22" xfId="74" applyFont="1" applyBorder="1" applyAlignment="1">
      <alignment horizontal="center" vertical="center"/>
    </xf>
    <xf numFmtId="0" fontId="3" fillId="0" borderId="24" xfId="74" applyFont="1" applyBorder="1" applyAlignment="1">
      <alignment horizontal="center" vertical="center"/>
    </xf>
    <xf numFmtId="0" fontId="7" fillId="0" borderId="20" xfId="74" applyFont="1" applyBorder="1" applyAlignment="1">
      <alignment horizontal="center" vertical="center"/>
    </xf>
    <xf numFmtId="0" fontId="7" fillId="0" borderId="18" xfId="74" applyFont="1" applyBorder="1" applyAlignment="1">
      <alignment horizontal="center" vertical="center"/>
    </xf>
    <xf numFmtId="0" fontId="46" fillId="0" borderId="6" xfId="74" applyFont="1" applyBorder="1" applyAlignment="1">
      <alignment horizontal="center" vertical="center"/>
    </xf>
    <xf numFmtId="0" fontId="46" fillId="0" borderId="18" xfId="74" applyFont="1" applyBorder="1" applyAlignment="1">
      <alignment horizontal="center" vertical="center"/>
    </xf>
    <xf numFmtId="0" fontId="8" fillId="29" borderId="32" xfId="74" applyFont="1" applyFill="1" applyBorder="1" applyAlignment="1">
      <alignment horizontal="center" vertical="center" wrapText="1"/>
    </xf>
    <xf numFmtId="0" fontId="8" fillId="29" borderId="29" xfId="74" applyFont="1" applyFill="1" applyBorder="1" applyAlignment="1">
      <alignment horizontal="center" vertical="center" wrapText="1"/>
    </xf>
    <xf numFmtId="0" fontId="8" fillId="29" borderId="33" xfId="74" applyFont="1" applyFill="1" applyBorder="1" applyAlignment="1">
      <alignment horizontal="center" vertical="center" wrapText="1"/>
    </xf>
    <xf numFmtId="0" fontId="8" fillId="29" borderId="30" xfId="74" applyFont="1" applyFill="1" applyBorder="1" applyAlignment="1">
      <alignment horizontal="center" vertical="center" wrapText="1"/>
    </xf>
    <xf numFmtId="0" fontId="8" fillId="29" borderId="34" xfId="74" applyFont="1" applyFill="1" applyBorder="1" applyAlignment="1">
      <alignment horizontal="center" vertical="center" wrapText="1"/>
    </xf>
    <xf numFmtId="0" fontId="8" fillId="29" borderId="31" xfId="74" applyFont="1" applyFill="1" applyBorder="1" applyAlignment="1">
      <alignment horizontal="center" vertical="center" wrapText="1"/>
    </xf>
    <xf numFmtId="0" fontId="3" fillId="29" borderId="2" xfId="74" applyFont="1" applyFill="1" applyBorder="1" applyAlignment="1">
      <alignment horizontal="center" vertical="center"/>
    </xf>
    <xf numFmtId="0" fontId="3" fillId="29" borderId="9" xfId="74" applyFont="1" applyFill="1" applyBorder="1" applyAlignment="1">
      <alignment horizontal="center" vertical="center"/>
    </xf>
    <xf numFmtId="0" fontId="3" fillId="29" borderId="14" xfId="74" applyFont="1" applyFill="1" applyBorder="1" applyAlignment="1">
      <alignment horizontal="center" vertical="center"/>
    </xf>
    <xf numFmtId="0" fontId="4" fillId="0" borderId="0" xfId="74" applyFont="1" applyAlignment="1">
      <alignment horizontal="center" wrapText="1"/>
    </xf>
    <xf numFmtId="0" fontId="5" fillId="0" borderId="0" xfId="74" applyFont="1" applyAlignment="1">
      <alignment horizontal="center" wrapText="1"/>
    </xf>
    <xf numFmtId="0" fontId="6" fillId="0" borderId="0" xfId="74" applyFont="1" applyAlignment="1">
      <alignment horizontal="center"/>
    </xf>
    <xf numFmtId="0" fontId="7" fillId="0" borderId="1" xfId="74" applyFont="1" applyBorder="1" applyAlignment="1">
      <alignment horizontal="center" vertical="center" wrapText="1"/>
    </xf>
    <xf numFmtId="0" fontId="7" fillId="0" borderId="8" xfId="74" applyFont="1" applyBorder="1" applyAlignment="1">
      <alignment horizontal="center" vertical="center" wrapText="1"/>
    </xf>
    <xf numFmtId="0" fontId="7" fillId="0" borderId="13" xfId="74" applyFont="1" applyBorder="1" applyAlignment="1">
      <alignment horizontal="center" vertical="center" wrapText="1"/>
    </xf>
    <xf numFmtId="0" fontId="2" fillId="0" borderId="2" xfId="74" applyFont="1" applyBorder="1" applyAlignment="1">
      <alignment horizontal="center" vertical="center" wrapText="1"/>
    </xf>
    <xf numFmtId="0" fontId="2" fillId="0" borderId="9" xfId="74" applyFont="1" applyBorder="1" applyAlignment="1">
      <alignment horizontal="center" vertical="center" wrapText="1"/>
    </xf>
    <xf numFmtId="0" fontId="46" fillId="0" borderId="6" xfId="6" applyFont="1" applyBorder="1" applyAlignment="1">
      <alignment horizontal="center" vertical="center"/>
    </xf>
    <xf numFmtId="0" fontId="46" fillId="0" borderId="18" xfId="6" applyFont="1" applyBorder="1" applyAlignment="1">
      <alignment horizontal="center" vertical="center"/>
    </xf>
    <xf numFmtId="0" fontId="8" fillId="0" borderId="21" xfId="6" applyFont="1" applyBorder="1" applyAlignment="1">
      <alignment horizontal="center" vertical="center"/>
    </xf>
    <xf numFmtId="0" fontId="8" fillId="0" borderId="69" xfId="6" applyFont="1" applyBorder="1" applyAlignment="1">
      <alignment horizontal="center" vertical="center"/>
    </xf>
    <xf numFmtId="0" fontId="3" fillId="0" borderId="11" xfId="6" applyFont="1" applyBorder="1" applyAlignment="1">
      <alignment horizontal="center" vertical="center"/>
    </xf>
    <xf numFmtId="0" fontId="3" fillId="0" borderId="22" xfId="6" applyFont="1" applyBorder="1" applyAlignment="1">
      <alignment horizontal="center" vertical="center"/>
    </xf>
    <xf numFmtId="0" fontId="3" fillId="0" borderId="24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8" fillId="0" borderId="71" xfId="6" applyFont="1" applyBorder="1" applyAlignment="1">
      <alignment horizontal="center" vertical="center"/>
    </xf>
    <xf numFmtId="0" fontId="8" fillId="0" borderId="72" xfId="6" applyFont="1" applyBorder="1" applyAlignment="1">
      <alignment horizontal="center"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8" fillId="29" borderId="32" xfId="6" applyFont="1" applyFill="1" applyBorder="1" applyAlignment="1">
      <alignment horizontal="center" vertical="center" wrapText="1"/>
    </xf>
    <xf numFmtId="0" fontId="8" fillId="29" borderId="29" xfId="6" applyFont="1" applyFill="1" applyBorder="1" applyAlignment="1">
      <alignment horizontal="center" vertical="center" wrapText="1"/>
    </xf>
    <xf numFmtId="0" fontId="8" fillId="29" borderId="33" xfId="6" applyFont="1" applyFill="1" applyBorder="1" applyAlignment="1">
      <alignment horizontal="center" vertical="center" wrapText="1"/>
    </xf>
    <xf numFmtId="0" fontId="8" fillId="29" borderId="30" xfId="6" applyFont="1" applyFill="1" applyBorder="1" applyAlignment="1">
      <alignment horizontal="center" vertical="center" wrapText="1"/>
    </xf>
    <xf numFmtId="0" fontId="8" fillId="29" borderId="34" xfId="6" applyFont="1" applyFill="1" applyBorder="1" applyAlignment="1">
      <alignment horizontal="center" vertical="center" wrapText="1"/>
    </xf>
    <xf numFmtId="0" fontId="8" fillId="29" borderId="31" xfId="6" applyFont="1" applyFill="1" applyBorder="1" applyAlignment="1">
      <alignment horizontal="center" vertical="center" wrapText="1"/>
    </xf>
    <xf numFmtId="0" fontId="3" fillId="29" borderId="2" xfId="6" applyFont="1" applyFill="1" applyBorder="1" applyAlignment="1">
      <alignment horizontal="center" vertical="center"/>
    </xf>
    <xf numFmtId="0" fontId="3" fillId="29" borderId="9" xfId="6" applyFont="1" applyFill="1" applyBorder="1" applyAlignment="1">
      <alignment horizontal="center" vertical="center"/>
    </xf>
    <xf numFmtId="0" fontId="3" fillId="29" borderId="14" xfId="6" applyFont="1" applyFill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4" xfId="6" applyFont="1" applyBorder="1" applyAlignment="1">
      <alignment horizontal="center" vertical="center"/>
    </xf>
    <xf numFmtId="0" fontId="7" fillId="0" borderId="20" xfId="6" applyFont="1" applyBorder="1" applyAlignment="1">
      <alignment horizontal="center" vertical="center"/>
    </xf>
    <xf numFmtId="0" fontId="4" fillId="0" borderId="0" xfId="6" applyFont="1" applyAlignment="1">
      <alignment horizontal="center" wrapText="1"/>
    </xf>
    <xf numFmtId="0" fontId="5" fillId="0" borderId="0" xfId="6" applyFont="1" applyAlignment="1">
      <alignment horizontal="center" wrapText="1"/>
    </xf>
    <xf numFmtId="0" fontId="6" fillId="0" borderId="0" xfId="6" applyFont="1" applyAlignment="1">
      <alignment horizontal="center"/>
    </xf>
    <xf numFmtId="0" fontId="7" fillId="0" borderId="1" xfId="6" applyFont="1" applyBorder="1" applyAlignment="1">
      <alignment horizontal="center" vertical="center" wrapText="1"/>
    </xf>
    <xf numFmtId="0" fontId="7" fillId="0" borderId="8" xfId="6" applyFont="1" applyBorder="1" applyAlignment="1">
      <alignment horizontal="center" vertical="center" wrapText="1"/>
    </xf>
    <xf numFmtId="0" fontId="7" fillId="0" borderId="13" xfId="6" applyFont="1" applyBorder="1" applyAlignment="1">
      <alignment horizontal="center" vertical="center" wrapText="1"/>
    </xf>
    <xf numFmtId="0" fontId="2" fillId="0" borderId="2" xfId="6" applyFont="1" applyBorder="1" applyAlignment="1">
      <alignment horizontal="center" vertical="center" wrapText="1"/>
    </xf>
    <xf numFmtId="0" fontId="2" fillId="0" borderId="9" xfId="6" applyFont="1" applyBorder="1" applyAlignment="1">
      <alignment horizontal="center" vertical="center" wrapText="1"/>
    </xf>
    <xf numFmtId="0" fontId="48" fillId="0" borderId="0" xfId="74" applyFont="1" applyAlignment="1">
      <alignment horizontal="center" wrapText="1"/>
    </xf>
    <xf numFmtId="0" fontId="3" fillId="0" borderId="74" xfId="1" applyFont="1" applyBorder="1" applyAlignment="1">
      <alignment horizontal="center" vertical="center" wrapText="1"/>
    </xf>
    <xf numFmtId="0" fontId="7" fillId="3" borderId="67" xfId="1" applyFont="1" applyFill="1" applyBorder="1" applyAlignment="1">
      <alignment horizontal="center" vertical="center" wrapText="1"/>
    </xf>
    <xf numFmtId="0" fontId="7" fillId="3" borderId="76" xfId="1" applyFont="1" applyFill="1" applyBorder="1" applyAlignment="1">
      <alignment horizontal="center" vertical="center" wrapText="1"/>
    </xf>
    <xf numFmtId="0" fontId="8" fillId="32" borderId="43" xfId="74" applyFont="1" applyFill="1" applyBorder="1" applyAlignment="1">
      <alignment horizontal="center" vertical="center" wrapText="1"/>
    </xf>
    <xf numFmtId="0" fontId="8" fillId="32" borderId="21" xfId="74" applyFont="1" applyFill="1" applyBorder="1" applyAlignment="1">
      <alignment horizontal="center" vertical="center" wrapText="1"/>
    </xf>
    <xf numFmtId="0" fontId="8" fillId="32" borderId="56" xfId="74" applyFont="1" applyFill="1" applyBorder="1" applyAlignment="1">
      <alignment horizontal="center" vertical="center" wrapText="1"/>
    </xf>
    <xf numFmtId="0" fontId="7" fillId="31" borderId="37" xfId="74" applyFont="1" applyFill="1" applyBorder="1" applyAlignment="1">
      <alignment horizontal="center" vertical="center"/>
    </xf>
    <xf numFmtId="0" fontId="7" fillId="3" borderId="75" xfId="1" applyFont="1" applyFill="1" applyBorder="1" applyAlignment="1">
      <alignment horizontal="center" vertical="center" wrapText="1"/>
    </xf>
    <xf numFmtId="0" fontId="7" fillId="3" borderId="72" xfId="1" applyFont="1" applyFill="1" applyBorder="1" applyAlignment="1">
      <alignment horizontal="center" vertical="center" wrapText="1"/>
    </xf>
    <xf numFmtId="0" fontId="49" fillId="0" borderId="6" xfId="74" applyFont="1" applyBorder="1" applyAlignment="1">
      <alignment horizontal="center" vertical="center"/>
    </xf>
    <xf numFmtId="0" fontId="49" fillId="0" borderId="18" xfId="74" applyFont="1" applyBorder="1" applyAlignment="1">
      <alignment horizontal="center" vertical="center"/>
    </xf>
    <xf numFmtId="164" fontId="3" fillId="32" borderId="2" xfId="74" applyNumberFormat="1" applyFont="1" applyFill="1" applyBorder="1" applyAlignment="1">
      <alignment horizontal="center" vertical="center"/>
    </xf>
    <xf numFmtId="164" fontId="3" fillId="32" borderId="9" xfId="74" applyNumberFormat="1" applyFont="1" applyFill="1" applyBorder="1" applyAlignment="1">
      <alignment horizontal="center" vertical="center"/>
    </xf>
    <xf numFmtId="164" fontId="3" fillId="32" borderId="14" xfId="74" applyNumberFormat="1" applyFont="1" applyFill="1" applyBorder="1" applyAlignment="1">
      <alignment horizontal="center" vertical="center"/>
    </xf>
    <xf numFmtId="164" fontId="3" fillId="29" borderId="2" xfId="74" applyNumberFormat="1" applyFont="1" applyFill="1" applyBorder="1" applyAlignment="1">
      <alignment horizontal="center" vertical="center"/>
    </xf>
    <xf numFmtId="164" fontId="3" fillId="29" borderId="9" xfId="74" applyNumberFormat="1" applyFont="1" applyFill="1" applyBorder="1" applyAlignment="1">
      <alignment horizontal="center" vertical="center"/>
    </xf>
    <xf numFmtId="164" fontId="3" fillId="29" borderId="14" xfId="74" applyNumberFormat="1" applyFont="1" applyFill="1" applyBorder="1" applyAlignment="1">
      <alignment horizontal="center" vertical="center"/>
    </xf>
    <xf numFmtId="0" fontId="7" fillId="29" borderId="32" xfId="74" applyFont="1" applyFill="1" applyBorder="1" applyAlignment="1">
      <alignment horizontal="center" vertical="center"/>
    </xf>
    <xf numFmtId="0" fontId="7" fillId="29" borderId="29" xfId="74" applyFont="1" applyFill="1" applyBorder="1" applyAlignment="1">
      <alignment horizontal="center" vertical="center"/>
    </xf>
    <xf numFmtId="0" fontId="7" fillId="29" borderId="33" xfId="74" applyFont="1" applyFill="1" applyBorder="1" applyAlignment="1">
      <alignment horizontal="center" vertical="center"/>
    </xf>
    <xf numFmtId="0" fontId="7" fillId="29" borderId="30" xfId="74" applyFont="1" applyFill="1" applyBorder="1" applyAlignment="1">
      <alignment horizontal="center" vertical="center"/>
    </xf>
    <xf numFmtId="0" fontId="3" fillId="29" borderId="11" xfId="74" applyFont="1" applyFill="1" applyBorder="1" applyAlignment="1">
      <alignment horizontal="center" vertical="center"/>
    </xf>
    <xf numFmtId="0" fontId="3" fillId="29" borderId="22" xfId="74" applyFont="1" applyFill="1" applyBorder="1" applyAlignment="1">
      <alignment horizontal="center" vertical="center"/>
    </xf>
    <xf numFmtId="0" fontId="3" fillId="29" borderId="24" xfId="74" applyFont="1" applyFill="1" applyBorder="1" applyAlignment="1">
      <alignment horizontal="center" vertical="center"/>
    </xf>
    <xf numFmtId="0" fontId="8" fillId="32" borderId="0" xfId="74" applyFont="1" applyFill="1" applyAlignment="1">
      <alignment horizontal="center" wrapText="1"/>
    </xf>
    <xf numFmtId="0" fontId="9" fillId="32" borderId="0" xfId="74" applyFont="1" applyFill="1" applyAlignment="1">
      <alignment horizontal="center" wrapText="1"/>
    </xf>
    <xf numFmtId="0" fontId="8" fillId="32" borderId="0" xfId="74" applyFont="1" applyFill="1" applyAlignment="1">
      <alignment horizontal="center"/>
    </xf>
    <xf numFmtId="0" fontId="8" fillId="0" borderId="77" xfId="74" applyFont="1" applyBorder="1" applyAlignment="1">
      <alignment horizontal="center" vertical="center"/>
    </xf>
    <xf numFmtId="0" fontId="8" fillId="29" borderId="32" xfId="74" applyFont="1" applyFill="1" applyBorder="1" applyAlignment="1">
      <alignment horizontal="center" vertical="center"/>
    </xf>
    <xf numFmtId="0" fontId="8" fillId="29" borderId="29" xfId="74" applyFont="1" applyFill="1" applyBorder="1" applyAlignment="1">
      <alignment horizontal="center" vertical="center"/>
    </xf>
    <xf numFmtId="0" fontId="8" fillId="29" borderId="33" xfId="74" applyFont="1" applyFill="1" applyBorder="1" applyAlignment="1">
      <alignment horizontal="center" vertical="center"/>
    </xf>
    <xf numFmtId="0" fontId="8" fillId="29" borderId="30" xfId="74" applyFont="1" applyFill="1" applyBorder="1" applyAlignment="1">
      <alignment horizontal="center" vertical="center"/>
    </xf>
    <xf numFmtId="0" fontId="8" fillId="0" borderId="3" xfId="74" applyFont="1" applyBorder="1" applyAlignment="1">
      <alignment horizontal="center" vertical="center"/>
    </xf>
    <xf numFmtId="0" fontId="8" fillId="0" borderId="4" xfId="74" applyFont="1" applyBorder="1" applyAlignment="1">
      <alignment horizontal="center" vertical="center"/>
    </xf>
    <xf numFmtId="0" fontId="8" fillId="0" borderId="20" xfId="74" applyFont="1" applyBorder="1" applyAlignment="1">
      <alignment horizontal="center" vertical="center"/>
    </xf>
    <xf numFmtId="0" fontId="46" fillId="0" borderId="6" xfId="77" applyFont="1" applyBorder="1" applyAlignment="1">
      <alignment horizontal="center" vertical="center"/>
    </xf>
    <xf numFmtId="0" fontId="46" fillId="0" borderId="18" xfId="77" applyFont="1" applyBorder="1" applyAlignment="1">
      <alignment horizontal="center" vertical="center"/>
    </xf>
    <xf numFmtId="0" fontId="46" fillId="0" borderId="19" xfId="77" applyFont="1" applyBorder="1" applyAlignment="1">
      <alignment horizontal="center" vertical="center"/>
    </xf>
    <xf numFmtId="0" fontId="8" fillId="0" borderId="67" xfId="77" applyFont="1" applyBorder="1" applyAlignment="1">
      <alignment horizontal="center" vertical="center"/>
    </xf>
    <xf numFmtId="0" fontId="8" fillId="0" borderId="62" xfId="77" applyFont="1" applyBorder="1" applyAlignment="1">
      <alignment horizontal="center" vertical="center"/>
    </xf>
    <xf numFmtId="0" fontId="8" fillId="0" borderId="63" xfId="77" applyFont="1" applyBorder="1" applyAlignment="1">
      <alignment horizontal="center" vertical="center"/>
    </xf>
    <xf numFmtId="0" fontId="7" fillId="31" borderId="26" xfId="77" applyFont="1" applyFill="1" applyBorder="1" applyAlignment="1">
      <alignment horizontal="center" vertical="center"/>
    </xf>
    <xf numFmtId="0" fontId="7" fillId="31" borderId="27" xfId="77" applyFont="1" applyFill="1" applyBorder="1" applyAlignment="1">
      <alignment horizontal="center" vertical="center"/>
    </xf>
    <xf numFmtId="0" fontId="7" fillId="31" borderId="28" xfId="77" applyFont="1" applyFill="1" applyBorder="1" applyAlignment="1">
      <alignment horizontal="center" vertical="center"/>
    </xf>
    <xf numFmtId="0" fontId="7" fillId="4" borderId="2" xfId="77" applyFont="1" applyFill="1" applyBorder="1" applyAlignment="1">
      <alignment horizontal="center" vertical="center"/>
    </xf>
    <xf numFmtId="0" fontId="7" fillId="4" borderId="9" xfId="77" applyFont="1" applyFill="1" applyBorder="1" applyAlignment="1">
      <alignment horizontal="center" vertical="center"/>
    </xf>
    <xf numFmtId="0" fontId="7" fillId="4" borderId="14" xfId="77" applyFont="1" applyFill="1" applyBorder="1" applyAlignment="1">
      <alignment horizontal="center" vertical="center"/>
    </xf>
    <xf numFmtId="0" fontId="3" fillId="0" borderId="11" xfId="77" applyFont="1" applyBorder="1" applyAlignment="1">
      <alignment horizontal="center" vertical="center"/>
    </xf>
    <xf numFmtId="0" fontId="3" fillId="0" borderId="22" xfId="77" applyFont="1" applyBorder="1" applyAlignment="1">
      <alignment horizontal="center" vertical="center"/>
    </xf>
    <xf numFmtId="0" fontId="3" fillId="0" borderId="24" xfId="77" applyFont="1" applyBorder="1" applyAlignment="1">
      <alignment horizontal="center" vertical="center"/>
    </xf>
    <xf numFmtId="0" fontId="7" fillId="0" borderId="20" xfId="77" applyFont="1" applyBorder="1" applyAlignment="1">
      <alignment horizontal="center" vertical="center"/>
    </xf>
    <xf numFmtId="0" fontId="7" fillId="0" borderId="18" xfId="77" applyFont="1" applyBorder="1" applyAlignment="1">
      <alignment horizontal="center" vertical="center"/>
    </xf>
    <xf numFmtId="0" fontId="8" fillId="29" borderId="32" xfId="77" applyFont="1" applyFill="1" applyBorder="1" applyAlignment="1">
      <alignment horizontal="center" vertical="center" wrapText="1"/>
    </xf>
    <xf numFmtId="0" fontId="8" fillId="29" borderId="29" xfId="77" applyFont="1" applyFill="1" applyBorder="1" applyAlignment="1">
      <alignment horizontal="center" vertical="center" wrapText="1"/>
    </xf>
    <xf numFmtId="0" fontId="8" fillId="29" borderId="33" xfId="77" applyFont="1" applyFill="1" applyBorder="1" applyAlignment="1">
      <alignment horizontal="center" vertical="center" wrapText="1"/>
    </xf>
    <xf numFmtId="0" fontId="8" fillId="29" borderId="30" xfId="77" applyFont="1" applyFill="1" applyBorder="1" applyAlignment="1">
      <alignment horizontal="center" vertical="center" wrapText="1"/>
    </xf>
    <xf numFmtId="0" fontId="8" fillId="29" borderId="34" xfId="77" applyFont="1" applyFill="1" applyBorder="1" applyAlignment="1">
      <alignment horizontal="center" vertical="center" wrapText="1"/>
    </xf>
    <xf numFmtId="0" fontId="8" fillId="29" borderId="31" xfId="77" applyFont="1" applyFill="1" applyBorder="1" applyAlignment="1">
      <alignment horizontal="center" vertical="center" wrapText="1"/>
    </xf>
    <xf numFmtId="164" fontId="3" fillId="0" borderId="2" xfId="77" applyNumberFormat="1" applyFont="1" applyBorder="1" applyAlignment="1">
      <alignment horizontal="center" vertical="center"/>
    </xf>
    <xf numFmtId="0" fontId="3" fillId="0" borderId="9" xfId="77" applyFont="1" applyBorder="1" applyAlignment="1">
      <alignment horizontal="center" vertical="center"/>
    </xf>
    <xf numFmtId="0" fontId="3" fillId="0" borderId="14" xfId="77" applyFont="1" applyBorder="1" applyAlignment="1">
      <alignment horizontal="center" vertical="center"/>
    </xf>
    <xf numFmtId="164" fontId="3" fillId="0" borderId="11" xfId="77" applyNumberFormat="1" applyFont="1" applyBorder="1" applyAlignment="1">
      <alignment horizontal="center" vertical="center"/>
    </xf>
    <xf numFmtId="0" fontId="2" fillId="3" borderId="6" xfId="75" applyFont="1" applyFill="1" applyBorder="1" applyAlignment="1">
      <alignment horizontal="center" vertical="center" wrapText="1"/>
    </xf>
    <xf numFmtId="0" fontId="2" fillId="3" borderId="7" xfId="75" applyFont="1" applyFill="1" applyBorder="1" applyAlignment="1">
      <alignment horizontal="center" vertical="center" wrapText="1"/>
    </xf>
    <xf numFmtId="0" fontId="7" fillId="0" borderId="8" xfId="75" applyFont="1" applyBorder="1" applyAlignment="1">
      <alignment horizontal="center" vertical="center" wrapText="1"/>
    </xf>
    <xf numFmtId="0" fontId="3" fillId="0" borderId="11" xfId="75" applyFont="1" applyBorder="1" applyAlignment="1">
      <alignment horizontal="center" vertical="center" wrapText="1"/>
    </xf>
    <xf numFmtId="0" fontId="3" fillId="0" borderId="12" xfId="75" applyFont="1" applyBorder="1" applyAlignment="1">
      <alignment horizontal="center" vertical="center" wrapText="1"/>
    </xf>
    <xf numFmtId="0" fontId="7" fillId="3" borderId="11" xfId="75" applyFont="1" applyFill="1" applyBorder="1" applyAlignment="1">
      <alignment horizontal="center" vertical="center" wrapText="1"/>
    </xf>
    <xf numFmtId="0" fontId="7" fillId="3" borderId="24" xfId="75" applyFont="1" applyFill="1" applyBorder="1" applyAlignment="1">
      <alignment horizontal="center" vertical="center" wrapText="1"/>
    </xf>
    <xf numFmtId="0" fontId="7" fillId="3" borderId="12" xfId="75" applyFont="1" applyFill="1" applyBorder="1" applyAlignment="1">
      <alignment horizontal="center" vertical="center" wrapText="1"/>
    </xf>
    <xf numFmtId="0" fontId="7" fillId="3" borderId="25" xfId="75" applyFont="1" applyFill="1" applyBorder="1" applyAlignment="1">
      <alignment horizontal="center" vertical="center" wrapText="1"/>
    </xf>
    <xf numFmtId="0" fontId="4" fillId="0" borderId="0" xfId="77" applyFont="1" applyAlignment="1">
      <alignment horizontal="center" wrapText="1"/>
    </xf>
    <xf numFmtId="0" fontId="5" fillId="0" borderId="0" xfId="77" applyFont="1" applyAlignment="1">
      <alignment horizontal="center" wrapText="1"/>
    </xf>
    <xf numFmtId="0" fontId="6" fillId="0" borderId="0" xfId="77" applyFont="1" applyAlignment="1">
      <alignment horizontal="center"/>
    </xf>
    <xf numFmtId="0" fontId="7" fillId="0" borderId="1" xfId="77" applyFont="1" applyBorder="1" applyAlignment="1">
      <alignment horizontal="center" vertical="center" wrapText="1"/>
    </xf>
    <xf numFmtId="0" fontId="7" fillId="0" borderId="8" xfId="77" applyFont="1" applyBorder="1" applyAlignment="1">
      <alignment horizontal="center" vertical="center" wrapText="1"/>
    </xf>
    <xf numFmtId="0" fontId="7" fillId="0" borderId="13" xfId="77" applyFont="1" applyBorder="1" applyAlignment="1">
      <alignment horizontal="center" vertical="center" wrapText="1"/>
    </xf>
    <xf numFmtId="0" fontId="2" fillId="0" borderId="2" xfId="77" applyFont="1" applyBorder="1" applyAlignment="1">
      <alignment horizontal="center" vertical="center" wrapText="1"/>
    </xf>
    <xf numFmtId="0" fontId="2" fillId="0" borderId="9" xfId="77" applyFont="1" applyBorder="1" applyAlignment="1">
      <alignment horizontal="center" vertical="center" wrapText="1"/>
    </xf>
    <xf numFmtId="0" fontId="2" fillId="0" borderId="2" xfId="75" applyFont="1" applyBorder="1" applyAlignment="1">
      <alignment horizontal="center" vertical="center" wrapText="1"/>
    </xf>
    <xf numFmtId="0" fontId="2" fillId="0" borderId="9" xfId="75" applyFont="1" applyBorder="1" applyAlignment="1">
      <alignment horizontal="center" vertical="center" wrapText="1"/>
    </xf>
    <xf numFmtId="0" fontId="2" fillId="0" borderId="14" xfId="75" applyFont="1" applyBorder="1" applyAlignment="1">
      <alignment horizontal="center" vertical="center" wrapText="1"/>
    </xf>
    <xf numFmtId="0" fontId="7" fillId="0" borderId="29" xfId="75" applyFont="1" applyBorder="1" applyAlignment="1">
      <alignment horizontal="center" vertical="center" wrapText="1"/>
    </xf>
    <xf numFmtId="0" fontId="7" fillId="0" borderId="30" xfId="75" applyFont="1" applyBorder="1" applyAlignment="1">
      <alignment horizontal="center" vertical="center" wrapText="1"/>
    </xf>
    <xf numFmtId="0" fontId="8" fillId="0" borderId="42" xfId="75" applyFont="1" applyBorder="1" applyAlignment="1">
      <alignment horizontal="center" vertical="center" textRotation="90" wrapText="1"/>
    </xf>
    <xf numFmtId="0" fontId="8" fillId="0" borderId="55" xfId="75" applyFont="1" applyBorder="1" applyAlignment="1">
      <alignment horizontal="center" vertical="center" textRotation="90" wrapText="1"/>
    </xf>
    <xf numFmtId="0" fontId="2" fillId="2" borderId="3" xfId="75" applyFont="1" applyFill="1" applyBorder="1" applyAlignment="1">
      <alignment horizontal="center" vertical="center" wrapText="1"/>
    </xf>
    <xf numFmtId="0" fontId="2" fillId="2" borderId="4" xfId="75" applyFont="1" applyFill="1" applyBorder="1" applyAlignment="1">
      <alignment horizontal="center" vertical="center" wrapText="1"/>
    </xf>
    <xf numFmtId="0" fontId="2" fillId="2" borderId="5" xfId="75" applyFont="1" applyFill="1" applyBorder="1" applyAlignment="1">
      <alignment horizontal="center" vertical="center" wrapText="1"/>
    </xf>
    <xf numFmtId="0" fontId="46" fillId="0" borderId="3" xfId="74" applyFont="1" applyBorder="1" applyAlignment="1">
      <alignment horizontal="center" vertical="center"/>
    </xf>
    <xf numFmtId="0" fontId="46" fillId="0" borderId="4" xfId="74" applyFont="1" applyBorder="1" applyAlignment="1">
      <alignment horizontal="center" vertical="center"/>
    </xf>
    <xf numFmtId="0" fontId="46" fillId="0" borderId="20" xfId="74" applyFont="1" applyBorder="1" applyAlignment="1">
      <alignment horizontal="center" vertical="center"/>
    </xf>
    <xf numFmtId="0" fontId="3" fillId="0" borderId="11" xfId="74" applyFont="1" applyBorder="1" applyAlignment="1">
      <alignment horizontal="center" vertical="center" wrapText="1"/>
    </xf>
    <xf numFmtId="0" fontId="8" fillId="0" borderId="8" xfId="74" applyFont="1" applyBorder="1" applyAlignment="1">
      <alignment horizontal="center" vertical="center" wrapText="1"/>
    </xf>
    <xf numFmtId="0" fontId="8" fillId="0" borderId="13" xfId="74" applyFont="1" applyBorder="1" applyAlignment="1">
      <alignment horizontal="center" vertical="center" wrapText="1"/>
    </xf>
    <xf numFmtId="0" fontId="2" fillId="0" borderId="14" xfId="74" applyFont="1" applyBorder="1" applyAlignment="1">
      <alignment horizontal="center" vertical="center" wrapText="1"/>
    </xf>
    <xf numFmtId="0" fontId="8" fillId="0" borderId="2" xfId="74" applyFont="1" applyBorder="1" applyAlignment="1">
      <alignment horizontal="center" vertical="center" wrapText="1"/>
    </xf>
    <xf numFmtId="0" fontId="8" fillId="0" borderId="9" xfId="74" applyFont="1" applyBorder="1" applyAlignment="1">
      <alignment horizontal="center" vertical="center" wrapText="1"/>
    </xf>
    <xf numFmtId="0" fontId="8" fillId="0" borderId="14" xfId="74" applyFont="1" applyBorder="1" applyAlignment="1">
      <alignment horizontal="center" vertical="center" wrapText="1"/>
    </xf>
    <xf numFmtId="0" fontId="8" fillId="0" borderId="66" xfId="74" applyFont="1" applyBorder="1" applyAlignment="1">
      <alignment horizontal="center" vertical="center" wrapText="1"/>
    </xf>
    <xf numFmtId="0" fontId="8" fillId="0" borderId="10" xfId="74" applyFont="1" applyBorder="1" applyAlignment="1">
      <alignment horizontal="center" vertical="center" wrapText="1"/>
    </xf>
    <xf numFmtId="0" fontId="8" fillId="0" borderId="15" xfId="74" applyFont="1" applyBorder="1" applyAlignment="1">
      <alignment horizontal="center" vertical="center" wrapText="1"/>
    </xf>
    <xf numFmtId="0" fontId="2" fillId="33" borderId="3" xfId="74" applyFont="1" applyFill="1" applyBorder="1" applyAlignment="1">
      <alignment horizontal="center" vertical="center" wrapText="1"/>
    </xf>
    <xf numFmtId="0" fontId="2" fillId="33" borderId="4" xfId="74" applyFont="1" applyFill="1" applyBorder="1" applyAlignment="1">
      <alignment horizontal="center" vertical="center" wrapText="1"/>
    </xf>
    <xf numFmtId="0" fontId="2" fillId="33" borderId="5" xfId="74" applyFont="1" applyFill="1" applyBorder="1" applyAlignment="1">
      <alignment horizontal="center" vertical="center" wrapText="1"/>
    </xf>
    <xf numFmtId="0" fontId="2" fillId="30" borderId="6" xfId="74" applyFont="1" applyFill="1" applyBorder="1" applyAlignment="1">
      <alignment horizontal="center" vertical="center" wrapText="1"/>
    </xf>
    <xf numFmtId="0" fontId="2" fillId="30" borderId="7" xfId="74" applyFont="1" applyFill="1" applyBorder="1" applyAlignment="1">
      <alignment horizontal="center" vertical="center" wrapText="1"/>
    </xf>
    <xf numFmtId="0" fontId="7" fillId="30" borderId="11" xfId="74" applyFont="1" applyFill="1" applyBorder="1" applyAlignment="1">
      <alignment horizontal="center" vertical="center" wrapText="1"/>
    </xf>
    <xf numFmtId="0" fontId="7" fillId="30" borderId="16" xfId="74" applyFont="1" applyFill="1" applyBorder="1" applyAlignment="1">
      <alignment horizontal="center" vertical="center" wrapText="1"/>
    </xf>
    <xf numFmtId="0" fontId="7" fillId="30" borderId="12" xfId="74" applyFont="1" applyFill="1" applyBorder="1" applyAlignment="1">
      <alignment horizontal="center" vertical="center" wrapText="1"/>
    </xf>
    <xf numFmtId="0" fontId="7" fillId="30" borderId="17" xfId="74" applyFont="1" applyFill="1" applyBorder="1" applyAlignment="1">
      <alignment horizontal="center" vertical="center" wrapText="1"/>
    </xf>
    <xf numFmtId="0" fontId="3" fillId="0" borderId="12" xfId="74" applyFont="1" applyBorder="1" applyAlignment="1">
      <alignment horizontal="center" vertical="center" wrapText="1"/>
    </xf>
    <xf numFmtId="0" fontId="2" fillId="0" borderId="0" xfId="6" applyFont="1" applyAlignment="1">
      <alignment horizontal="center" wrapText="1"/>
    </xf>
    <xf numFmtId="0" fontId="10" fillId="0" borderId="0" xfId="6" applyFont="1" applyAlignment="1">
      <alignment horizontal="center" vertical="center" wrapText="1"/>
    </xf>
    <xf numFmtId="0" fontId="2" fillId="0" borderId="0" xfId="6" applyFont="1" applyAlignment="1">
      <alignment horizontal="center"/>
    </xf>
    <xf numFmtId="0" fontId="8" fillId="0" borderId="2" xfId="6" applyFont="1" applyBorder="1" applyAlignment="1">
      <alignment horizontal="center" vertical="center" wrapText="1"/>
    </xf>
    <xf numFmtId="0" fontId="8" fillId="0" borderId="9" xfId="6" applyFont="1" applyBorder="1" applyAlignment="1">
      <alignment horizontal="center" vertical="center" wrapText="1"/>
    </xf>
    <xf numFmtId="0" fontId="8" fillId="0" borderId="66" xfId="6" applyFont="1" applyBorder="1" applyAlignment="1">
      <alignment horizontal="center" vertical="center" wrapText="1"/>
    </xf>
    <xf numFmtId="0" fontId="8" fillId="0" borderId="10" xfId="6" applyFont="1" applyBorder="1" applyAlignment="1">
      <alignment horizontal="center" vertical="center" wrapText="1"/>
    </xf>
    <xf numFmtId="0" fontId="2" fillId="33" borderId="3" xfId="6" applyFont="1" applyFill="1" applyBorder="1" applyAlignment="1">
      <alignment horizontal="center" vertical="center" wrapText="1"/>
    </xf>
    <xf numFmtId="0" fontId="2" fillId="33" borderId="4" xfId="6" applyFont="1" applyFill="1" applyBorder="1" applyAlignment="1">
      <alignment horizontal="center" vertical="center" wrapText="1"/>
    </xf>
    <xf numFmtId="0" fontId="2" fillId="33" borderId="5" xfId="6" applyFont="1" applyFill="1" applyBorder="1" applyAlignment="1">
      <alignment horizontal="center" vertical="center" wrapText="1"/>
    </xf>
    <xf numFmtId="0" fontId="2" fillId="30" borderId="6" xfId="6" applyFont="1" applyFill="1" applyBorder="1" applyAlignment="1">
      <alignment horizontal="center" vertical="center" wrapText="1"/>
    </xf>
    <xf numFmtId="0" fontId="2" fillId="30" borderId="7" xfId="6" applyFont="1" applyFill="1" applyBorder="1" applyAlignment="1">
      <alignment horizontal="center" vertical="center" wrapText="1"/>
    </xf>
    <xf numFmtId="0" fontId="7" fillId="30" borderId="11" xfId="6" applyFont="1" applyFill="1" applyBorder="1" applyAlignment="1">
      <alignment horizontal="center" vertical="center" wrapText="1"/>
    </xf>
    <xf numFmtId="0" fontId="7" fillId="30" borderId="24" xfId="6" applyFont="1" applyFill="1" applyBorder="1" applyAlignment="1">
      <alignment horizontal="center" vertical="center" wrapText="1"/>
    </xf>
    <xf numFmtId="0" fontId="7" fillId="30" borderId="12" xfId="6" applyFont="1" applyFill="1" applyBorder="1" applyAlignment="1">
      <alignment horizontal="center" vertical="center" wrapText="1"/>
    </xf>
    <xf numFmtId="0" fontId="7" fillId="30" borderId="25" xfId="6" applyFont="1" applyFill="1" applyBorder="1" applyAlignment="1">
      <alignment horizontal="center" vertical="center" wrapText="1"/>
    </xf>
    <xf numFmtId="0" fontId="3" fillId="0" borderId="11" xfId="6" applyFont="1" applyBorder="1" applyAlignment="1">
      <alignment horizontal="center" vertical="center" wrapText="1"/>
    </xf>
    <xf numFmtId="0" fontId="3" fillId="0" borderId="12" xfId="6" applyFont="1" applyBorder="1" applyAlignment="1">
      <alignment horizontal="center" vertical="center" wrapText="1"/>
    </xf>
    <xf numFmtId="0" fontId="8" fillId="0" borderId="8" xfId="6" applyFont="1" applyBorder="1" applyAlignment="1">
      <alignment horizontal="center" vertical="center" wrapText="1"/>
    </xf>
    <xf numFmtId="0" fontId="46" fillId="30" borderId="3" xfId="6" applyFont="1" applyFill="1" applyBorder="1" applyAlignment="1">
      <alignment horizontal="center" vertical="center"/>
    </xf>
    <xf numFmtId="0" fontId="46" fillId="30" borderId="4" xfId="6" applyFont="1" applyFill="1" applyBorder="1" applyAlignment="1">
      <alignment horizontal="center" vertical="center"/>
    </xf>
    <xf numFmtId="0" fontId="46" fillId="30" borderId="20" xfId="6" applyFont="1" applyFill="1" applyBorder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3" fillId="0" borderId="0" xfId="6" applyFont="1" applyAlignment="1">
      <alignment horizontal="center" vertical="center"/>
    </xf>
    <xf numFmtId="0" fontId="8" fillId="30" borderId="32" xfId="6" applyFont="1" applyFill="1" applyBorder="1" applyAlignment="1">
      <alignment horizontal="center" vertical="center" wrapText="1"/>
    </xf>
    <xf numFmtId="0" fontId="8" fillId="30" borderId="41" xfId="6" applyFont="1" applyFill="1" applyBorder="1" applyAlignment="1">
      <alignment horizontal="center" vertical="center" wrapText="1"/>
    </xf>
    <xf numFmtId="0" fontId="8" fillId="30" borderId="33" xfId="6" applyFont="1" applyFill="1" applyBorder="1" applyAlignment="1">
      <alignment horizontal="center" vertical="center" wrapText="1"/>
    </xf>
    <xf numFmtId="0" fontId="8" fillId="30" borderId="59" xfId="6" applyFont="1" applyFill="1" applyBorder="1" applyAlignment="1">
      <alignment horizontal="center" vertical="center" wrapText="1"/>
    </xf>
    <xf numFmtId="0" fontId="8" fillId="30" borderId="34" xfId="6" applyFont="1" applyFill="1" applyBorder="1" applyAlignment="1">
      <alignment horizontal="center" vertical="center" wrapText="1"/>
    </xf>
    <xf numFmtId="0" fontId="8" fillId="30" borderId="65" xfId="6" applyFont="1" applyFill="1" applyBorder="1" applyAlignment="1">
      <alignment horizontal="center" vertical="center" wrapText="1"/>
    </xf>
    <xf numFmtId="2" fontId="3" fillId="30" borderId="58" xfId="6" applyNumberFormat="1" applyFont="1" applyFill="1" applyBorder="1" applyAlignment="1">
      <alignment horizontal="center" vertical="center"/>
    </xf>
    <xf numFmtId="2" fontId="3" fillId="30" borderId="60" xfId="6" applyNumberFormat="1" applyFont="1" applyFill="1" applyBorder="1" applyAlignment="1">
      <alignment horizontal="center" vertical="center"/>
    </xf>
    <xf numFmtId="2" fontId="3" fillId="30" borderId="61" xfId="6" applyNumberFormat="1" applyFont="1" applyFill="1" applyBorder="1" applyAlignment="1">
      <alignment horizontal="center" vertical="center"/>
    </xf>
    <xf numFmtId="0" fontId="2" fillId="4" borderId="32" xfId="1" applyFont="1" applyFill="1" applyBorder="1" applyAlignment="1">
      <alignment horizontal="center" vertical="center" wrapText="1"/>
    </xf>
    <xf numFmtId="0" fontId="2" fillId="4" borderId="30" xfId="1" applyFont="1" applyFill="1" applyBorder="1" applyAlignment="1">
      <alignment horizontal="center" vertical="center" wrapText="1"/>
    </xf>
    <xf numFmtId="0" fontId="2" fillId="4" borderId="33" xfId="1" applyFont="1" applyFill="1" applyBorder="1" applyAlignment="1">
      <alignment horizontal="center" vertical="center" wrapText="1"/>
    </xf>
    <xf numFmtId="2" fontId="2" fillId="4" borderId="2" xfId="1" applyNumberFormat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2" fontId="10" fillId="0" borderId="2" xfId="1" applyNumberFormat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2" fontId="2" fillId="0" borderId="2" xfId="1" applyNumberFormat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71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69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2" fontId="7" fillId="34" borderId="8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10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66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center" vertical="center" wrapText="1"/>
    </xf>
    <xf numFmtId="0" fontId="7" fillId="4" borderId="24" xfId="1" applyFont="1" applyFill="1" applyBorder="1" applyAlignment="1">
      <alignment horizontal="center" vertical="center" wrapText="1"/>
    </xf>
    <xf numFmtId="0" fontId="7" fillId="4" borderId="12" xfId="1" applyFont="1" applyFill="1" applyBorder="1" applyAlignment="1">
      <alignment horizontal="center" vertical="center" wrapText="1"/>
    </xf>
    <xf numFmtId="0" fontId="7" fillId="4" borderId="25" xfId="1" applyFont="1" applyFill="1" applyBorder="1" applyAlignment="1">
      <alignment horizontal="center" vertical="center" wrapText="1"/>
    </xf>
    <xf numFmtId="0" fontId="7" fillId="35" borderId="8" xfId="1" applyFont="1" applyFill="1" applyBorder="1" applyAlignment="1">
      <alignment horizontal="center" vertical="center" wrapText="1"/>
    </xf>
    <xf numFmtId="0" fontId="46" fillId="30" borderId="3" xfId="0" applyFont="1" applyFill="1" applyBorder="1" applyAlignment="1">
      <alignment horizontal="center" vertical="center"/>
    </xf>
    <xf numFmtId="0" fontId="46" fillId="30" borderId="4" xfId="0" applyFont="1" applyFill="1" applyBorder="1" applyAlignment="1">
      <alignment horizontal="center" vertical="center"/>
    </xf>
    <xf numFmtId="0" fontId="46" fillId="30" borderId="20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33" borderId="3" xfId="0" applyFont="1" applyFill="1" applyBorder="1" applyAlignment="1">
      <alignment horizontal="center" vertical="center" wrapText="1"/>
    </xf>
    <xf numFmtId="0" fontId="2" fillId="33" borderId="4" xfId="0" applyFont="1" applyFill="1" applyBorder="1" applyAlignment="1">
      <alignment horizontal="center" vertical="center" wrapText="1"/>
    </xf>
    <xf numFmtId="0" fontId="2" fillId="33" borderId="5" xfId="0" applyFont="1" applyFill="1" applyBorder="1" applyAlignment="1">
      <alignment horizontal="center" vertical="center" wrapText="1"/>
    </xf>
    <xf numFmtId="0" fontId="2" fillId="30" borderId="6" xfId="0" applyFont="1" applyFill="1" applyBorder="1" applyAlignment="1">
      <alignment horizontal="center" vertical="center" wrapText="1"/>
    </xf>
    <xf numFmtId="0" fontId="2" fillId="30" borderId="7" xfId="0" applyFont="1" applyFill="1" applyBorder="1" applyAlignment="1">
      <alignment horizontal="center" vertical="center" wrapText="1"/>
    </xf>
    <xf numFmtId="0" fontId="7" fillId="30" borderId="11" xfId="0" applyFont="1" applyFill="1" applyBorder="1" applyAlignment="1">
      <alignment horizontal="center" vertical="center" wrapText="1"/>
    </xf>
    <xf numFmtId="0" fontId="7" fillId="30" borderId="24" xfId="0" applyFont="1" applyFill="1" applyBorder="1" applyAlignment="1">
      <alignment horizontal="center" vertical="center" wrapText="1"/>
    </xf>
    <xf numFmtId="0" fontId="7" fillId="30" borderId="12" xfId="0" applyFont="1" applyFill="1" applyBorder="1" applyAlignment="1">
      <alignment horizontal="center" vertical="center" wrapText="1"/>
    </xf>
    <xf numFmtId="0" fontId="7" fillId="30" borderId="25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8">
    <cellStyle name="20% - Акцент1" xfId="8" xr:uid="{00000000-0005-0000-0000-000000000000}"/>
    <cellStyle name="20% - Акцент2" xfId="9" xr:uid="{00000000-0005-0000-0000-000001000000}"/>
    <cellStyle name="20% - Акцент3" xfId="10" xr:uid="{00000000-0005-0000-0000-000002000000}"/>
    <cellStyle name="20% - Акцент4" xfId="11" xr:uid="{00000000-0005-0000-0000-000003000000}"/>
    <cellStyle name="20% - Акцент5" xfId="12" xr:uid="{00000000-0005-0000-0000-000004000000}"/>
    <cellStyle name="20% - Акцент6" xfId="13" xr:uid="{00000000-0005-0000-0000-000005000000}"/>
    <cellStyle name="40% - Акцент1" xfId="14" xr:uid="{00000000-0005-0000-0000-000006000000}"/>
    <cellStyle name="40% - Акцент2" xfId="15" xr:uid="{00000000-0005-0000-0000-000007000000}"/>
    <cellStyle name="40% - Акцент3" xfId="16" xr:uid="{00000000-0005-0000-0000-000008000000}"/>
    <cellStyle name="40% - Акцент4" xfId="17" xr:uid="{00000000-0005-0000-0000-000009000000}"/>
    <cellStyle name="40% - Акцент5" xfId="18" xr:uid="{00000000-0005-0000-0000-00000A000000}"/>
    <cellStyle name="40% - Акцент6" xfId="19" xr:uid="{00000000-0005-0000-0000-00000B000000}"/>
    <cellStyle name="60% - Акцент1" xfId="20" xr:uid="{00000000-0005-0000-0000-00000C000000}"/>
    <cellStyle name="60% - Акцент2" xfId="21" xr:uid="{00000000-0005-0000-0000-00000D000000}"/>
    <cellStyle name="60% - Акцент3" xfId="22" xr:uid="{00000000-0005-0000-0000-00000E000000}"/>
    <cellStyle name="60% - Акцент4" xfId="23" xr:uid="{00000000-0005-0000-0000-00000F000000}"/>
    <cellStyle name="60% - Акцент5" xfId="24" xr:uid="{00000000-0005-0000-0000-000010000000}"/>
    <cellStyle name="60% - Акцент6" xfId="25" xr:uid="{00000000-0005-0000-0000-000011000000}"/>
    <cellStyle name="Comma 2" xfId="4" xr:uid="{00000000-0005-0000-0000-000012000000}"/>
    <cellStyle name="Comma 2 2" xfId="26" xr:uid="{00000000-0005-0000-0000-000013000000}"/>
    <cellStyle name="Comma 3" xfId="27" xr:uid="{00000000-0005-0000-0000-000014000000}"/>
    <cellStyle name="Comma 4" xfId="28" xr:uid="{00000000-0005-0000-0000-000015000000}"/>
    <cellStyle name="Comma 5" xfId="29" xr:uid="{00000000-0005-0000-0000-000016000000}"/>
    <cellStyle name="Comma 5 2" xfId="67" xr:uid="{00000000-0005-0000-0000-000017000000}"/>
    <cellStyle name="Comma 6" xfId="68" xr:uid="{00000000-0005-0000-0000-000018000000}"/>
    <cellStyle name="Normal" xfId="0" builtinId="0"/>
    <cellStyle name="Normal 10" xfId="30" xr:uid="{00000000-0005-0000-0000-00001A000000}"/>
    <cellStyle name="Normal 11" xfId="69" xr:uid="{00000000-0005-0000-0000-00001B000000}"/>
    <cellStyle name="Normal 12" xfId="3" xr:uid="{00000000-0005-0000-0000-00001C000000}"/>
    <cellStyle name="Normal 12 2" xfId="70" xr:uid="{00000000-0005-0000-0000-00001D000000}"/>
    <cellStyle name="Normal 13" xfId="74" xr:uid="{B4EB8AAA-9DF8-4351-8675-475E42F976ED}"/>
    <cellStyle name="Normal 13 2" xfId="77" xr:uid="{88BAA0EC-6D1C-4442-9930-8025602A56D3}"/>
    <cellStyle name="Normal 2" xfId="1" xr:uid="{00000000-0005-0000-0000-00001E000000}"/>
    <cellStyle name="Normal 2 2" xfId="2" xr:uid="{00000000-0005-0000-0000-00001F000000}"/>
    <cellStyle name="Normal 2 2 2" xfId="5" xr:uid="{00000000-0005-0000-0000-000020000000}"/>
    <cellStyle name="Normal 2 2 2 2" xfId="71" xr:uid="{00000000-0005-0000-0000-000021000000}"/>
    <cellStyle name="Normal 2 2 2 3" xfId="75" xr:uid="{D5F64803-6C57-4F26-B042-F3F165DA59A7}"/>
    <cellStyle name="Normal 3" xfId="31" xr:uid="{00000000-0005-0000-0000-000022000000}"/>
    <cellStyle name="Normal 3 2" xfId="32" xr:uid="{00000000-0005-0000-0000-000023000000}"/>
    <cellStyle name="Normal 4" xfId="33" xr:uid="{00000000-0005-0000-0000-000024000000}"/>
    <cellStyle name="Normal 5" xfId="34" xr:uid="{00000000-0005-0000-0000-000025000000}"/>
    <cellStyle name="Normal 6" xfId="35" xr:uid="{00000000-0005-0000-0000-000026000000}"/>
    <cellStyle name="Normal 7" xfId="36" xr:uid="{00000000-0005-0000-0000-000027000000}"/>
    <cellStyle name="Normal 8" xfId="37" xr:uid="{00000000-0005-0000-0000-000028000000}"/>
    <cellStyle name="Normal 9" xfId="38" xr:uid="{00000000-0005-0000-0000-000029000000}"/>
    <cellStyle name="Normal 9 2" xfId="6" xr:uid="{00000000-0005-0000-0000-00002A000000}"/>
    <cellStyle name="Normal 9 3" xfId="72" xr:uid="{00000000-0005-0000-0000-00002B000000}"/>
    <cellStyle name="Style 1" xfId="39" xr:uid="{00000000-0005-0000-0000-00002C000000}"/>
    <cellStyle name="Акцент1" xfId="40" xr:uid="{00000000-0005-0000-0000-00002D000000}"/>
    <cellStyle name="Акцент2" xfId="41" xr:uid="{00000000-0005-0000-0000-00002E000000}"/>
    <cellStyle name="Акцент3" xfId="42" xr:uid="{00000000-0005-0000-0000-00002F000000}"/>
    <cellStyle name="Акцент4" xfId="43" xr:uid="{00000000-0005-0000-0000-000030000000}"/>
    <cellStyle name="Акцент5" xfId="44" xr:uid="{00000000-0005-0000-0000-000031000000}"/>
    <cellStyle name="Акцент6" xfId="45" xr:uid="{00000000-0005-0000-0000-000032000000}"/>
    <cellStyle name="Ввод " xfId="46" xr:uid="{00000000-0005-0000-0000-000033000000}"/>
    <cellStyle name="Вывод" xfId="47" xr:uid="{00000000-0005-0000-0000-000034000000}"/>
    <cellStyle name="Вычисление" xfId="48" xr:uid="{00000000-0005-0000-0000-000035000000}"/>
    <cellStyle name="Заголовок 1" xfId="49" xr:uid="{00000000-0005-0000-0000-000036000000}"/>
    <cellStyle name="Заголовок 2" xfId="50" xr:uid="{00000000-0005-0000-0000-000037000000}"/>
    <cellStyle name="Заголовок 3" xfId="51" xr:uid="{00000000-0005-0000-0000-000038000000}"/>
    <cellStyle name="Заголовок 4" xfId="52" xr:uid="{00000000-0005-0000-0000-000039000000}"/>
    <cellStyle name="Итог" xfId="53" xr:uid="{00000000-0005-0000-0000-00003A000000}"/>
    <cellStyle name="Контрольная ячейка" xfId="54" xr:uid="{00000000-0005-0000-0000-00003B000000}"/>
    <cellStyle name="Название" xfId="55" xr:uid="{00000000-0005-0000-0000-00003C000000}"/>
    <cellStyle name="Нейтральный" xfId="56" xr:uid="{00000000-0005-0000-0000-00003D000000}"/>
    <cellStyle name="Обычный 2" xfId="7" xr:uid="{00000000-0005-0000-0000-00003E000000}"/>
    <cellStyle name="Обычный 2 2" xfId="57" xr:uid="{00000000-0005-0000-0000-00003F000000}"/>
    <cellStyle name="Обычный 2 3" xfId="58" xr:uid="{00000000-0005-0000-0000-000040000000}"/>
    <cellStyle name="Обычный 2 4" xfId="59" xr:uid="{00000000-0005-0000-0000-000041000000}"/>
    <cellStyle name="Обычный 2 5" xfId="60" xr:uid="{00000000-0005-0000-0000-000042000000}"/>
    <cellStyle name="Обычный 4" xfId="76" xr:uid="{8A96D827-D070-4130-BD20-7029BBEF07BE}"/>
    <cellStyle name="Обычный_Lori" xfId="73" xr:uid="{00000000-0005-0000-0000-000043000000}"/>
    <cellStyle name="Плохой" xfId="61" xr:uid="{00000000-0005-0000-0000-000044000000}"/>
    <cellStyle name="Пояснение" xfId="62" xr:uid="{00000000-0005-0000-0000-000045000000}"/>
    <cellStyle name="Примечание" xfId="63" xr:uid="{00000000-0005-0000-0000-000046000000}"/>
    <cellStyle name="Связанная ячейка" xfId="64" xr:uid="{00000000-0005-0000-0000-000047000000}"/>
    <cellStyle name="Текст предупреждения" xfId="65" xr:uid="{00000000-0005-0000-0000-000048000000}"/>
    <cellStyle name="Хороший" xfId="66" xr:uid="{00000000-0005-0000-0000-00004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21"/>
  <sheetViews>
    <sheetView tabSelected="1" zoomScale="80" zoomScaleNormal="80" workbookViewId="0">
      <selection activeCell="G31" sqref="G31"/>
    </sheetView>
  </sheetViews>
  <sheetFormatPr defaultRowHeight="13.5" x14ac:dyDescent="0.25"/>
  <cols>
    <col min="1" max="1" width="5.42578125" style="89" customWidth="1"/>
    <col min="2" max="2" width="18" style="89" customWidth="1"/>
    <col min="3" max="4" width="13.28515625" style="89" customWidth="1"/>
    <col min="5" max="5" width="13.85546875" style="89" customWidth="1"/>
    <col min="6" max="6" width="13.28515625" style="89" customWidth="1"/>
    <col min="7" max="7" width="13.85546875" style="89" customWidth="1"/>
    <col min="8" max="8" width="14" style="89" customWidth="1"/>
    <col min="9" max="9" width="13.28515625" style="89" customWidth="1"/>
    <col min="10" max="10" width="14.7109375" style="89" customWidth="1"/>
    <col min="11" max="11" width="13.28515625" style="89" customWidth="1"/>
    <col min="12" max="12" width="14.42578125" style="89" customWidth="1"/>
    <col min="13" max="14" width="13.28515625" style="89" customWidth="1"/>
    <col min="15" max="16384" width="9.140625" style="89"/>
  </cols>
  <sheetData>
    <row r="1" spans="1:14" s="42" customFormat="1" ht="18" customHeight="1" x14ac:dyDescent="0.25">
      <c r="B1" s="388" t="s">
        <v>45</v>
      </c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</row>
    <row r="2" spans="1:14" s="43" customFormat="1" ht="30.75" customHeight="1" x14ac:dyDescent="0.25">
      <c r="A2" s="389" t="s">
        <v>24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</row>
    <row r="3" spans="1:14" s="44" customFormat="1" ht="20.25" customHeight="1" thickBot="1" x14ac:dyDescent="0.3">
      <c r="B3" s="390" t="s">
        <v>179</v>
      </c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</row>
    <row r="4" spans="1:14" s="44" customFormat="1" ht="20.25" customHeight="1" x14ac:dyDescent="0.25">
      <c r="A4" s="391" t="s">
        <v>46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3"/>
    </row>
    <row r="5" spans="1:14" s="44" customFormat="1" ht="12" customHeight="1" thickBot="1" x14ac:dyDescent="0.3">
      <c r="A5" s="394"/>
      <c r="B5" s="395"/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6"/>
    </row>
    <row r="6" spans="1:14" s="42" customFormat="1" ht="70.5" customHeight="1" thickBot="1" x14ac:dyDescent="0.3">
      <c r="A6" s="397" t="s">
        <v>1</v>
      </c>
      <c r="B6" s="400" t="s">
        <v>25</v>
      </c>
      <c r="C6" s="402" t="s">
        <v>47</v>
      </c>
      <c r="D6" s="403"/>
      <c r="E6" s="403"/>
      <c r="F6" s="404"/>
      <c r="G6" s="405" t="s">
        <v>69</v>
      </c>
      <c r="H6" s="406"/>
      <c r="I6" s="407" t="s">
        <v>48</v>
      </c>
      <c r="J6" s="408"/>
      <c r="K6" s="408"/>
      <c r="L6" s="408"/>
      <c r="M6" s="409" t="s">
        <v>69</v>
      </c>
      <c r="N6" s="410"/>
    </row>
    <row r="7" spans="1:14" s="42" customFormat="1" ht="23.25" customHeight="1" thickBot="1" x14ac:dyDescent="0.3">
      <c r="A7" s="398"/>
      <c r="B7" s="400"/>
      <c r="C7" s="402" t="s">
        <v>67</v>
      </c>
      <c r="D7" s="404"/>
      <c r="E7" s="403" t="s">
        <v>68</v>
      </c>
      <c r="F7" s="404"/>
      <c r="G7" s="405"/>
      <c r="H7" s="405"/>
      <c r="I7" s="402" t="s">
        <v>67</v>
      </c>
      <c r="J7" s="404"/>
      <c r="K7" s="403" t="s">
        <v>68</v>
      </c>
      <c r="L7" s="404"/>
      <c r="M7" s="409"/>
      <c r="N7" s="410"/>
    </row>
    <row r="8" spans="1:14" s="42" customFormat="1" ht="48" customHeight="1" thickBot="1" x14ac:dyDescent="0.3">
      <c r="A8" s="399"/>
      <c r="B8" s="401"/>
      <c r="C8" s="45" t="s">
        <v>49</v>
      </c>
      <c r="D8" s="46" t="s">
        <v>50</v>
      </c>
      <c r="E8" s="47" t="s">
        <v>49</v>
      </c>
      <c r="F8" s="46" t="s">
        <v>50</v>
      </c>
      <c r="G8" s="48" t="s">
        <v>51</v>
      </c>
      <c r="H8" s="49" t="s">
        <v>52</v>
      </c>
      <c r="I8" s="50" t="s">
        <v>10</v>
      </c>
      <c r="J8" s="51" t="s">
        <v>53</v>
      </c>
      <c r="K8" s="52" t="s">
        <v>10</v>
      </c>
      <c r="L8" s="53" t="s">
        <v>53</v>
      </c>
      <c r="M8" s="54" t="s">
        <v>10</v>
      </c>
      <c r="N8" s="55" t="s">
        <v>54</v>
      </c>
    </row>
    <row r="9" spans="1:14" s="42" customFormat="1" ht="15.75" customHeight="1" thickBot="1" x14ac:dyDescent="0.3">
      <c r="A9" s="56">
        <v>1</v>
      </c>
      <c r="B9" s="11">
        <v>2</v>
      </c>
      <c r="C9" s="57">
        <v>3</v>
      </c>
      <c r="D9" s="58">
        <v>4</v>
      </c>
      <c r="E9" s="59">
        <v>5</v>
      </c>
      <c r="F9" s="58">
        <v>6</v>
      </c>
      <c r="G9" s="60">
        <v>7</v>
      </c>
      <c r="H9" s="61">
        <v>8</v>
      </c>
      <c r="I9" s="57">
        <v>9</v>
      </c>
      <c r="J9" s="58">
        <v>10</v>
      </c>
      <c r="K9" s="59">
        <v>11</v>
      </c>
      <c r="L9" s="166">
        <v>12</v>
      </c>
      <c r="M9" s="62">
        <v>13</v>
      </c>
      <c r="N9" s="63">
        <v>14</v>
      </c>
    </row>
    <row r="10" spans="1:14" s="42" customFormat="1" ht="42.95" customHeight="1" x14ac:dyDescent="0.25">
      <c r="A10" s="144">
        <v>1</v>
      </c>
      <c r="B10" s="152" t="s">
        <v>55</v>
      </c>
      <c r="C10" s="153">
        <v>109860.60709999995</v>
      </c>
      <c r="D10" s="153">
        <v>48790.359499999999</v>
      </c>
      <c r="E10" s="64">
        <v>110403.09000000001</v>
      </c>
      <c r="F10" s="65">
        <v>48848.37000000001</v>
      </c>
      <c r="G10" s="66">
        <f t="shared" ref="G10:G19" si="0">E10-C10</f>
        <v>542.48290000006091</v>
      </c>
      <c r="H10" s="163">
        <f t="shared" ref="H10:H19" si="1">F10-D10</f>
        <v>58.010500000011234</v>
      </c>
      <c r="I10" s="159">
        <v>25564.1</v>
      </c>
      <c r="J10" s="169">
        <v>71171.350000000006</v>
      </c>
      <c r="K10" s="153">
        <v>28684.591999999997</v>
      </c>
      <c r="L10" s="65">
        <v>67693.301999999996</v>
      </c>
      <c r="M10" s="66">
        <f>K10-I10</f>
        <v>3120.4919999999984</v>
      </c>
      <c r="N10" s="67">
        <f>L10-J10</f>
        <v>-3478.0480000000098</v>
      </c>
    </row>
    <row r="11" spans="1:14" s="42" customFormat="1" ht="42.95" customHeight="1" x14ac:dyDescent="0.25">
      <c r="A11" s="145">
        <v>2</v>
      </c>
      <c r="B11" s="154" t="s">
        <v>36</v>
      </c>
      <c r="C11" s="149">
        <v>46138.127800000002</v>
      </c>
      <c r="D11" s="70">
        <v>75453.0245</v>
      </c>
      <c r="E11" s="69">
        <v>45608.7791</v>
      </c>
      <c r="F11" s="70">
        <v>75453.017500000002</v>
      </c>
      <c r="G11" s="71">
        <f t="shared" si="0"/>
        <v>-529.34870000000228</v>
      </c>
      <c r="H11" s="164">
        <f t="shared" si="1"/>
        <v>-6.9999999977881089E-3</v>
      </c>
      <c r="I11" s="160">
        <v>13579.547499999999</v>
      </c>
      <c r="J11" s="167">
        <v>14799.676000000001</v>
      </c>
      <c r="K11" s="25">
        <v>48374.972600000001</v>
      </c>
      <c r="L11" s="74">
        <v>85799.799999999988</v>
      </c>
      <c r="M11" s="71">
        <f t="shared" ref="M11:M19" si="2">K11-I11</f>
        <v>34795.4251</v>
      </c>
      <c r="N11" s="72">
        <f t="shared" ref="N11:N19" si="3">L11-J11</f>
        <v>71000.123999999982</v>
      </c>
    </row>
    <row r="12" spans="1:14" s="77" customFormat="1" ht="42.95" customHeight="1" x14ac:dyDescent="0.25">
      <c r="A12" s="145">
        <v>3</v>
      </c>
      <c r="B12" s="154" t="s">
        <v>21</v>
      </c>
      <c r="C12" s="150">
        <v>24048.619199999994</v>
      </c>
      <c r="D12" s="70">
        <v>2358.2399999999998</v>
      </c>
      <c r="E12" s="25">
        <v>23624.370000000003</v>
      </c>
      <c r="F12" s="70">
        <v>2358.1799999999998</v>
      </c>
      <c r="G12" s="71">
        <f t="shared" si="0"/>
        <v>-424.24919999999111</v>
      </c>
      <c r="H12" s="164">
        <f t="shared" si="1"/>
        <v>-5.999999999994543E-2</v>
      </c>
      <c r="I12" s="160">
        <v>428.33</v>
      </c>
      <c r="J12" s="168">
        <v>5654.576</v>
      </c>
      <c r="K12" s="25">
        <v>5744.25</v>
      </c>
      <c r="L12" s="76">
        <v>97175.22</v>
      </c>
      <c r="M12" s="71">
        <f t="shared" si="2"/>
        <v>5315.92</v>
      </c>
      <c r="N12" s="72">
        <f t="shared" si="3"/>
        <v>91520.644</v>
      </c>
    </row>
    <row r="13" spans="1:14" s="42" customFormat="1" ht="42.95" customHeight="1" x14ac:dyDescent="0.25">
      <c r="A13" s="145">
        <v>4</v>
      </c>
      <c r="B13" s="154" t="s">
        <v>56</v>
      </c>
      <c r="C13" s="149">
        <v>145139.3811</v>
      </c>
      <c r="D13" s="70">
        <v>134933.90599999996</v>
      </c>
      <c r="E13" s="69">
        <v>145019.6152</v>
      </c>
      <c r="F13" s="70">
        <v>134933.89000000001</v>
      </c>
      <c r="G13" s="71">
        <f t="shared" si="0"/>
        <v>-119.76589999999851</v>
      </c>
      <c r="H13" s="164">
        <f t="shared" si="1"/>
        <v>-1.5999999945051968E-2</v>
      </c>
      <c r="I13" s="160">
        <v>66540.26999999999</v>
      </c>
      <c r="J13" s="25">
        <v>194990.5</v>
      </c>
      <c r="K13" s="25">
        <v>68735.960000000006</v>
      </c>
      <c r="L13" s="78">
        <v>240027.8</v>
      </c>
      <c r="M13" s="71">
        <f t="shared" si="2"/>
        <v>2195.6900000000169</v>
      </c>
      <c r="N13" s="72">
        <f t="shared" si="3"/>
        <v>45037.299999999988</v>
      </c>
    </row>
    <row r="14" spans="1:14" s="42" customFormat="1" ht="42.95" customHeight="1" x14ac:dyDescent="0.25">
      <c r="A14" s="145">
        <v>5</v>
      </c>
      <c r="B14" s="154" t="s">
        <v>57</v>
      </c>
      <c r="C14" s="149">
        <v>122244.30590000001</v>
      </c>
      <c r="D14" s="70">
        <v>82404.23599999999</v>
      </c>
      <c r="E14" s="69">
        <v>122191.92</v>
      </c>
      <c r="F14" s="70">
        <v>82404.649999999994</v>
      </c>
      <c r="G14" s="71">
        <f t="shared" si="0"/>
        <v>-52.385900000008405</v>
      </c>
      <c r="H14" s="164">
        <f t="shared" si="1"/>
        <v>0.41400000000430737</v>
      </c>
      <c r="I14" s="160">
        <v>35504.409493999992</v>
      </c>
      <c r="J14" s="148">
        <v>184160.86</v>
      </c>
      <c r="K14" s="25">
        <v>46950.648571000005</v>
      </c>
      <c r="L14" s="70">
        <v>217582.658</v>
      </c>
      <c r="M14" s="71">
        <f t="shared" si="2"/>
        <v>11446.239077000013</v>
      </c>
      <c r="N14" s="72">
        <f t="shared" si="3"/>
        <v>33421.79800000001</v>
      </c>
    </row>
    <row r="15" spans="1:14" s="42" customFormat="1" ht="42.95" customHeight="1" x14ac:dyDescent="0.25">
      <c r="A15" s="145">
        <v>6</v>
      </c>
      <c r="B15" s="154" t="s">
        <v>23</v>
      </c>
      <c r="C15" s="150">
        <v>63406.1486</v>
      </c>
      <c r="D15" s="68">
        <v>44202.990000000005</v>
      </c>
      <c r="E15" s="75">
        <v>62239.26</v>
      </c>
      <c r="F15" s="68">
        <v>44347.399999999994</v>
      </c>
      <c r="G15" s="71">
        <f t="shared" si="0"/>
        <v>-1166.8885999999984</v>
      </c>
      <c r="H15" s="164">
        <f t="shared" si="1"/>
        <v>144.40999999998894</v>
      </c>
      <c r="I15" s="160">
        <v>13861.548000000001</v>
      </c>
      <c r="J15" s="148">
        <v>108334.21999999999</v>
      </c>
      <c r="K15" s="25">
        <v>17996.3321</v>
      </c>
      <c r="L15" s="70">
        <v>55635.211000000003</v>
      </c>
      <c r="M15" s="71">
        <f t="shared" si="2"/>
        <v>4134.7840999999989</v>
      </c>
      <c r="N15" s="72">
        <f t="shared" si="3"/>
        <v>-52699.008999999984</v>
      </c>
    </row>
    <row r="16" spans="1:14" s="42" customFormat="1" ht="42.95" customHeight="1" x14ac:dyDescent="0.25">
      <c r="A16" s="145">
        <v>7</v>
      </c>
      <c r="B16" s="154" t="s">
        <v>39</v>
      </c>
      <c r="C16" s="25">
        <v>111861.65640000001</v>
      </c>
      <c r="D16" s="68">
        <v>36521.728599999995</v>
      </c>
      <c r="E16" s="75">
        <v>111835.2071</v>
      </c>
      <c r="F16" s="68">
        <v>36511.098599999998</v>
      </c>
      <c r="G16" s="71">
        <f t="shared" si="0"/>
        <v>-26.449300000007497</v>
      </c>
      <c r="H16" s="164">
        <f t="shared" si="1"/>
        <v>-10.629999999997381</v>
      </c>
      <c r="I16" s="160">
        <v>50582.907500000001</v>
      </c>
      <c r="J16" s="25">
        <v>160885.503</v>
      </c>
      <c r="K16" s="25">
        <v>50755.6417</v>
      </c>
      <c r="L16" s="78">
        <v>160872.84100000001</v>
      </c>
      <c r="M16" s="71">
        <f t="shared" si="2"/>
        <v>172.73419999999896</v>
      </c>
      <c r="N16" s="72">
        <f t="shared" si="3"/>
        <v>-12.661999999982072</v>
      </c>
    </row>
    <row r="17" spans="1:14" s="42" customFormat="1" ht="42.95" customHeight="1" x14ac:dyDescent="0.25">
      <c r="A17" s="145">
        <v>8</v>
      </c>
      <c r="B17" s="154" t="s">
        <v>40</v>
      </c>
      <c r="C17" s="25">
        <v>154834.16059999997</v>
      </c>
      <c r="D17" s="78">
        <v>114312.40579999998</v>
      </c>
      <c r="E17" s="73">
        <v>154625.22</v>
      </c>
      <c r="F17" s="78">
        <v>114312.40580000001</v>
      </c>
      <c r="G17" s="71">
        <f t="shared" si="0"/>
        <v>-208.94059999997262</v>
      </c>
      <c r="H17" s="164">
        <f t="shared" si="1"/>
        <v>0</v>
      </c>
      <c r="I17" s="160">
        <v>31002.766399999997</v>
      </c>
      <c r="J17" s="148">
        <v>83771.90399999998</v>
      </c>
      <c r="K17" s="25">
        <v>28196.025399999999</v>
      </c>
      <c r="L17" s="70">
        <v>104085.32200000001</v>
      </c>
      <c r="M17" s="71">
        <f t="shared" si="2"/>
        <v>-2806.7409999999982</v>
      </c>
      <c r="N17" s="72">
        <f t="shared" si="3"/>
        <v>20313.418000000034</v>
      </c>
    </row>
    <row r="18" spans="1:14" s="42" customFormat="1" ht="42.95" customHeight="1" x14ac:dyDescent="0.25">
      <c r="A18" s="145">
        <v>9</v>
      </c>
      <c r="B18" s="155" t="s">
        <v>41</v>
      </c>
      <c r="C18" s="151">
        <v>128629.93690000002</v>
      </c>
      <c r="D18" s="80">
        <v>44652.788</v>
      </c>
      <c r="E18" s="79">
        <v>128499.41000000002</v>
      </c>
      <c r="F18" s="80">
        <v>44564</v>
      </c>
      <c r="G18" s="71">
        <f t="shared" si="0"/>
        <v>-130.52689999999711</v>
      </c>
      <c r="H18" s="164">
        <f t="shared" si="1"/>
        <v>-88.788000000000466</v>
      </c>
      <c r="I18" s="160">
        <v>34384.519999999997</v>
      </c>
      <c r="J18" s="29">
        <v>45154.8</v>
      </c>
      <c r="K18" s="25">
        <v>37948.769999999997</v>
      </c>
      <c r="L18" s="80">
        <v>46955.7</v>
      </c>
      <c r="M18" s="71">
        <f t="shared" si="2"/>
        <v>3564.25</v>
      </c>
      <c r="N18" s="72">
        <f t="shared" si="3"/>
        <v>1800.8999999999942</v>
      </c>
    </row>
    <row r="19" spans="1:14" s="85" customFormat="1" ht="42.95" customHeight="1" thickBot="1" x14ac:dyDescent="0.3">
      <c r="A19" s="146">
        <v>10</v>
      </c>
      <c r="B19" s="156" t="s">
        <v>58</v>
      </c>
      <c r="C19" s="157">
        <v>39008.680399999997</v>
      </c>
      <c r="D19" s="158">
        <v>46972.630000000005</v>
      </c>
      <c r="E19" s="81">
        <v>38954.99</v>
      </c>
      <c r="F19" s="82">
        <v>46972.72</v>
      </c>
      <c r="G19" s="83">
        <f t="shared" si="0"/>
        <v>-53.690399999999499</v>
      </c>
      <c r="H19" s="165">
        <f t="shared" si="1"/>
        <v>8.999999999650754E-2</v>
      </c>
      <c r="I19" s="161">
        <v>4345.6435300000003</v>
      </c>
      <c r="J19" s="170">
        <v>27474.365999999998</v>
      </c>
      <c r="K19" s="171">
        <v>21206.999800000001</v>
      </c>
      <c r="L19" s="162">
        <v>22398.44</v>
      </c>
      <c r="M19" s="83">
        <f t="shared" si="2"/>
        <v>16861.35627</v>
      </c>
      <c r="N19" s="84">
        <f t="shared" si="3"/>
        <v>-5075.9259999999995</v>
      </c>
    </row>
    <row r="20" spans="1:14" s="88" customFormat="1" ht="42.95" customHeight="1" thickBot="1" x14ac:dyDescent="0.35">
      <c r="A20" s="411" t="s">
        <v>43</v>
      </c>
      <c r="B20" s="412"/>
      <c r="C20" s="147">
        <f>C10+C11+C12+C13+C14+C15+C16+C17+C18+C19</f>
        <v>945171.62399999984</v>
      </c>
      <c r="D20" s="147">
        <f>D10+D11+D12+D13+D14+D15+D16+D17+D18+D19</f>
        <v>630602.30839999986</v>
      </c>
      <c r="E20" s="86">
        <f>E10+E11+E12+E13+E14+E15+E16+E17+E18+E19</f>
        <v>943001.86139999994</v>
      </c>
      <c r="F20" s="86">
        <f>F10+F11+F12+F13+F14+F15+F16+F17+F18+F19</f>
        <v>630705.73190000001</v>
      </c>
      <c r="G20" s="86">
        <f t="shared" ref="G20:H20" si="4">G10+G11+G12+G13+G14+G15+G16+G17+G18+G19</f>
        <v>-2169.7625999999145</v>
      </c>
      <c r="H20" s="86">
        <f t="shared" si="4"/>
        <v>103.42350000006036</v>
      </c>
      <c r="I20" s="147">
        <f t="shared" ref="I20:K20" si="5">I10+I11+I12+I13+I14+I15+I16+I17+I18+I19</f>
        <v>275794.04242399998</v>
      </c>
      <c r="J20" s="147">
        <f t="shared" si="5"/>
        <v>896397.75500000012</v>
      </c>
      <c r="K20" s="147">
        <f t="shared" si="5"/>
        <v>354594.192171</v>
      </c>
      <c r="L20" s="147">
        <f>L10+L11+L12+L13+L14+L15+L16+L17+L18+L19</f>
        <v>1098226.294</v>
      </c>
      <c r="M20" s="87">
        <f t="shared" ref="M20" si="6">M10+M11+M12+M13+M14+M15+M16+M17+M18+M19</f>
        <v>78800.149747000032</v>
      </c>
      <c r="N20" s="122">
        <f>N10+N11+N12+N13+N14+N15+N16+N17+N18+N19</f>
        <v>201828.53900000002</v>
      </c>
    </row>
    <row r="21" spans="1:14" x14ac:dyDescent="0.25">
      <c r="B21" s="387" t="s">
        <v>44</v>
      </c>
      <c r="C21" s="387"/>
      <c r="D21" s="387"/>
      <c r="E21" s="387"/>
      <c r="G21" s="90">
        <f>E20+F20</f>
        <v>1573707.5932999998</v>
      </c>
      <c r="H21" s="90">
        <f>G20+H20</f>
        <v>-2066.3390999998542</v>
      </c>
    </row>
  </sheetData>
  <mergeCells count="16">
    <mergeCell ref="B21:E21"/>
    <mergeCell ref="B1:N1"/>
    <mergeCell ref="A2:N2"/>
    <mergeCell ref="B3:N3"/>
    <mergeCell ref="A4:N5"/>
    <mergeCell ref="A6:A8"/>
    <mergeCell ref="B6:B8"/>
    <mergeCell ref="C6:F6"/>
    <mergeCell ref="G6:H7"/>
    <mergeCell ref="I6:L6"/>
    <mergeCell ref="M6:N7"/>
    <mergeCell ref="C7:D7"/>
    <mergeCell ref="E7:F7"/>
    <mergeCell ref="I7:J7"/>
    <mergeCell ref="K7:L7"/>
    <mergeCell ref="A20:B20"/>
  </mergeCells>
  <pageMargins left="0" right="0" top="0.23622047244094499" bottom="0.118110236220472" header="0" footer="0"/>
  <pageSetup scale="7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29759-AC8E-40DE-A702-23269D680693}">
  <sheetPr>
    <tabColor rgb="FF00B0F0"/>
  </sheetPr>
  <dimension ref="A1:P50"/>
  <sheetViews>
    <sheetView topLeftCell="A4" zoomScaleNormal="100" workbookViewId="0">
      <pane xSplit="4" ySplit="5" topLeftCell="E45" activePane="bottomRight" state="frozen"/>
      <selection activeCell="A4" sqref="A4"/>
      <selection pane="topRight" activeCell="E4" sqref="E4"/>
      <selection pane="bottomLeft" activeCell="A9" sqref="A9"/>
      <selection pane="bottomRight" activeCell="E52" sqref="E52:P54"/>
    </sheetView>
  </sheetViews>
  <sheetFormatPr defaultRowHeight="13.5" x14ac:dyDescent="0.25"/>
  <cols>
    <col min="1" max="1" width="4.7109375" style="136" customWidth="1"/>
    <col min="2" max="2" width="14.7109375" style="136" customWidth="1"/>
    <col min="3" max="3" width="14.85546875" style="136" customWidth="1"/>
    <col min="4" max="4" width="14.140625" style="136" customWidth="1"/>
    <col min="5" max="5" width="16.42578125" style="136" customWidth="1"/>
    <col min="6" max="6" width="15.5703125" style="136" bestFit="1" customWidth="1"/>
    <col min="7" max="7" width="10.5703125" style="136" customWidth="1"/>
    <col min="8" max="8" width="12.7109375" style="136" customWidth="1"/>
    <col min="9" max="9" width="13.28515625" style="136" customWidth="1"/>
    <col min="10" max="10" width="14.7109375" style="136" customWidth="1"/>
    <col min="11" max="11" width="10.85546875" style="136" customWidth="1"/>
    <col min="12" max="12" width="9.7109375" style="136" customWidth="1"/>
    <col min="13" max="13" width="15.28515625" style="136" customWidth="1"/>
    <col min="14" max="14" width="14.28515625" style="136" customWidth="1"/>
    <col min="15" max="15" width="22.5703125" style="136" customWidth="1"/>
    <col min="16" max="16" width="21.42578125" style="136" customWidth="1"/>
    <col min="17" max="19" width="9.140625" style="136"/>
    <col min="20" max="20" width="11" style="136" customWidth="1"/>
    <col min="21" max="256" width="9.140625" style="136"/>
    <col min="257" max="257" width="4.7109375" style="136" customWidth="1"/>
    <col min="258" max="258" width="14.7109375" style="136" customWidth="1"/>
    <col min="259" max="259" width="14.85546875" style="136" customWidth="1"/>
    <col min="260" max="260" width="14.140625" style="136" customWidth="1"/>
    <col min="261" max="261" width="16.42578125" style="136" customWidth="1"/>
    <col min="262" max="262" width="15.5703125" style="136" bestFit="1" customWidth="1"/>
    <col min="263" max="263" width="10.5703125" style="136" customWidth="1"/>
    <col min="264" max="264" width="12.7109375" style="136" customWidth="1"/>
    <col min="265" max="265" width="13.28515625" style="136" customWidth="1"/>
    <col min="266" max="266" width="14.7109375" style="136" customWidth="1"/>
    <col min="267" max="267" width="10.85546875" style="136" customWidth="1"/>
    <col min="268" max="268" width="9.7109375" style="136" customWidth="1"/>
    <col min="269" max="269" width="15.28515625" style="136" customWidth="1"/>
    <col min="270" max="270" width="14.28515625" style="136" customWidth="1"/>
    <col min="271" max="271" width="22.5703125" style="136" customWidth="1"/>
    <col min="272" max="272" width="21.42578125" style="136" customWidth="1"/>
    <col min="273" max="275" width="9.140625" style="136"/>
    <col min="276" max="276" width="11" style="136" customWidth="1"/>
    <col min="277" max="512" width="9.140625" style="136"/>
    <col min="513" max="513" width="4.7109375" style="136" customWidth="1"/>
    <col min="514" max="514" width="14.7109375" style="136" customWidth="1"/>
    <col min="515" max="515" width="14.85546875" style="136" customWidth="1"/>
    <col min="516" max="516" width="14.140625" style="136" customWidth="1"/>
    <col min="517" max="517" width="16.42578125" style="136" customWidth="1"/>
    <col min="518" max="518" width="15.5703125" style="136" bestFit="1" customWidth="1"/>
    <col min="519" max="519" width="10.5703125" style="136" customWidth="1"/>
    <col min="520" max="520" width="12.7109375" style="136" customWidth="1"/>
    <col min="521" max="521" width="13.28515625" style="136" customWidth="1"/>
    <col min="522" max="522" width="14.7109375" style="136" customWidth="1"/>
    <col min="523" max="523" width="10.85546875" style="136" customWidth="1"/>
    <col min="524" max="524" width="9.7109375" style="136" customWidth="1"/>
    <col min="525" max="525" width="15.28515625" style="136" customWidth="1"/>
    <col min="526" max="526" width="14.28515625" style="136" customWidth="1"/>
    <col min="527" max="527" width="22.5703125" style="136" customWidth="1"/>
    <col min="528" max="528" width="21.42578125" style="136" customWidth="1"/>
    <col min="529" max="531" width="9.140625" style="136"/>
    <col min="532" max="532" width="11" style="136" customWidth="1"/>
    <col min="533" max="768" width="9.140625" style="136"/>
    <col min="769" max="769" width="4.7109375" style="136" customWidth="1"/>
    <col min="770" max="770" width="14.7109375" style="136" customWidth="1"/>
    <col min="771" max="771" width="14.85546875" style="136" customWidth="1"/>
    <col min="772" max="772" width="14.140625" style="136" customWidth="1"/>
    <col min="773" max="773" width="16.42578125" style="136" customWidth="1"/>
    <col min="774" max="774" width="15.5703125" style="136" bestFit="1" customWidth="1"/>
    <col min="775" max="775" width="10.5703125" style="136" customWidth="1"/>
    <col min="776" max="776" width="12.7109375" style="136" customWidth="1"/>
    <col min="777" max="777" width="13.28515625" style="136" customWidth="1"/>
    <col min="778" max="778" width="14.7109375" style="136" customWidth="1"/>
    <col min="779" max="779" width="10.85546875" style="136" customWidth="1"/>
    <col min="780" max="780" width="9.7109375" style="136" customWidth="1"/>
    <col min="781" max="781" width="15.28515625" style="136" customWidth="1"/>
    <col min="782" max="782" width="14.28515625" style="136" customWidth="1"/>
    <col min="783" max="783" width="22.5703125" style="136" customWidth="1"/>
    <col min="784" max="784" width="21.42578125" style="136" customWidth="1"/>
    <col min="785" max="787" width="9.140625" style="136"/>
    <col min="788" max="788" width="11" style="136" customWidth="1"/>
    <col min="789" max="1024" width="9.140625" style="136"/>
    <col min="1025" max="1025" width="4.7109375" style="136" customWidth="1"/>
    <col min="1026" max="1026" width="14.7109375" style="136" customWidth="1"/>
    <col min="1027" max="1027" width="14.85546875" style="136" customWidth="1"/>
    <col min="1028" max="1028" width="14.140625" style="136" customWidth="1"/>
    <col min="1029" max="1029" width="16.42578125" style="136" customWidth="1"/>
    <col min="1030" max="1030" width="15.5703125" style="136" bestFit="1" customWidth="1"/>
    <col min="1031" max="1031" width="10.5703125" style="136" customWidth="1"/>
    <col min="1032" max="1032" width="12.7109375" style="136" customWidth="1"/>
    <col min="1033" max="1033" width="13.28515625" style="136" customWidth="1"/>
    <col min="1034" max="1034" width="14.7109375" style="136" customWidth="1"/>
    <col min="1035" max="1035" width="10.85546875" style="136" customWidth="1"/>
    <col min="1036" max="1036" width="9.7109375" style="136" customWidth="1"/>
    <col min="1037" max="1037" width="15.28515625" style="136" customWidth="1"/>
    <col min="1038" max="1038" width="14.28515625" style="136" customWidth="1"/>
    <col min="1039" max="1039" width="22.5703125" style="136" customWidth="1"/>
    <col min="1040" max="1040" width="21.42578125" style="136" customWidth="1"/>
    <col min="1041" max="1043" width="9.140625" style="136"/>
    <col min="1044" max="1044" width="11" style="136" customWidth="1"/>
    <col min="1045" max="1280" width="9.140625" style="136"/>
    <col min="1281" max="1281" width="4.7109375" style="136" customWidth="1"/>
    <col min="1282" max="1282" width="14.7109375" style="136" customWidth="1"/>
    <col min="1283" max="1283" width="14.85546875" style="136" customWidth="1"/>
    <col min="1284" max="1284" width="14.140625" style="136" customWidth="1"/>
    <col min="1285" max="1285" width="16.42578125" style="136" customWidth="1"/>
    <col min="1286" max="1286" width="15.5703125" style="136" bestFit="1" customWidth="1"/>
    <col min="1287" max="1287" width="10.5703125" style="136" customWidth="1"/>
    <col min="1288" max="1288" width="12.7109375" style="136" customWidth="1"/>
    <col min="1289" max="1289" width="13.28515625" style="136" customWidth="1"/>
    <col min="1290" max="1290" width="14.7109375" style="136" customWidth="1"/>
    <col min="1291" max="1291" width="10.85546875" style="136" customWidth="1"/>
    <col min="1292" max="1292" width="9.7109375" style="136" customWidth="1"/>
    <col min="1293" max="1293" width="15.28515625" style="136" customWidth="1"/>
    <col min="1294" max="1294" width="14.28515625" style="136" customWidth="1"/>
    <col min="1295" max="1295" width="22.5703125" style="136" customWidth="1"/>
    <col min="1296" max="1296" width="21.42578125" style="136" customWidth="1"/>
    <col min="1297" max="1299" width="9.140625" style="136"/>
    <col min="1300" max="1300" width="11" style="136" customWidth="1"/>
    <col min="1301" max="1536" width="9.140625" style="136"/>
    <col min="1537" max="1537" width="4.7109375" style="136" customWidth="1"/>
    <col min="1538" max="1538" width="14.7109375" style="136" customWidth="1"/>
    <col min="1539" max="1539" width="14.85546875" style="136" customWidth="1"/>
    <col min="1540" max="1540" width="14.140625" style="136" customWidth="1"/>
    <col min="1541" max="1541" width="16.42578125" style="136" customWidth="1"/>
    <col min="1542" max="1542" width="15.5703125" style="136" bestFit="1" customWidth="1"/>
    <col min="1543" max="1543" width="10.5703125" style="136" customWidth="1"/>
    <col min="1544" max="1544" width="12.7109375" style="136" customWidth="1"/>
    <col min="1545" max="1545" width="13.28515625" style="136" customWidth="1"/>
    <col min="1546" max="1546" width="14.7109375" style="136" customWidth="1"/>
    <col min="1547" max="1547" width="10.85546875" style="136" customWidth="1"/>
    <col min="1548" max="1548" width="9.7109375" style="136" customWidth="1"/>
    <col min="1549" max="1549" width="15.28515625" style="136" customWidth="1"/>
    <col min="1550" max="1550" width="14.28515625" style="136" customWidth="1"/>
    <col min="1551" max="1551" width="22.5703125" style="136" customWidth="1"/>
    <col min="1552" max="1552" width="21.42578125" style="136" customWidth="1"/>
    <col min="1553" max="1555" width="9.140625" style="136"/>
    <col min="1556" max="1556" width="11" style="136" customWidth="1"/>
    <col min="1557" max="1792" width="9.140625" style="136"/>
    <col min="1793" max="1793" width="4.7109375" style="136" customWidth="1"/>
    <col min="1794" max="1794" width="14.7109375" style="136" customWidth="1"/>
    <col min="1795" max="1795" width="14.85546875" style="136" customWidth="1"/>
    <col min="1796" max="1796" width="14.140625" style="136" customWidth="1"/>
    <col min="1797" max="1797" width="16.42578125" style="136" customWidth="1"/>
    <col min="1798" max="1798" width="15.5703125" style="136" bestFit="1" customWidth="1"/>
    <col min="1799" max="1799" width="10.5703125" style="136" customWidth="1"/>
    <col min="1800" max="1800" width="12.7109375" style="136" customWidth="1"/>
    <col min="1801" max="1801" width="13.28515625" style="136" customWidth="1"/>
    <col min="1802" max="1802" width="14.7109375" style="136" customWidth="1"/>
    <col min="1803" max="1803" width="10.85546875" style="136" customWidth="1"/>
    <col min="1804" max="1804" width="9.7109375" style="136" customWidth="1"/>
    <col min="1805" max="1805" width="15.28515625" style="136" customWidth="1"/>
    <col min="1806" max="1806" width="14.28515625" style="136" customWidth="1"/>
    <col min="1807" max="1807" width="22.5703125" style="136" customWidth="1"/>
    <col min="1808" max="1808" width="21.42578125" style="136" customWidth="1"/>
    <col min="1809" max="1811" width="9.140625" style="136"/>
    <col min="1812" max="1812" width="11" style="136" customWidth="1"/>
    <col min="1813" max="2048" width="9.140625" style="136"/>
    <col min="2049" max="2049" width="4.7109375" style="136" customWidth="1"/>
    <col min="2050" max="2050" width="14.7109375" style="136" customWidth="1"/>
    <col min="2051" max="2051" width="14.85546875" style="136" customWidth="1"/>
    <col min="2052" max="2052" width="14.140625" style="136" customWidth="1"/>
    <col min="2053" max="2053" width="16.42578125" style="136" customWidth="1"/>
    <col min="2054" max="2054" width="15.5703125" style="136" bestFit="1" customWidth="1"/>
    <col min="2055" max="2055" width="10.5703125" style="136" customWidth="1"/>
    <col min="2056" max="2056" width="12.7109375" style="136" customWidth="1"/>
    <col min="2057" max="2057" width="13.28515625" style="136" customWidth="1"/>
    <col min="2058" max="2058" width="14.7109375" style="136" customWidth="1"/>
    <col min="2059" max="2059" width="10.85546875" style="136" customWidth="1"/>
    <col min="2060" max="2060" width="9.7109375" style="136" customWidth="1"/>
    <col min="2061" max="2061" width="15.28515625" style="136" customWidth="1"/>
    <col min="2062" max="2062" width="14.28515625" style="136" customWidth="1"/>
    <col min="2063" max="2063" width="22.5703125" style="136" customWidth="1"/>
    <col min="2064" max="2064" width="21.42578125" style="136" customWidth="1"/>
    <col min="2065" max="2067" width="9.140625" style="136"/>
    <col min="2068" max="2068" width="11" style="136" customWidth="1"/>
    <col min="2069" max="2304" width="9.140625" style="136"/>
    <col min="2305" max="2305" width="4.7109375" style="136" customWidth="1"/>
    <col min="2306" max="2306" width="14.7109375" style="136" customWidth="1"/>
    <col min="2307" max="2307" width="14.85546875" style="136" customWidth="1"/>
    <col min="2308" max="2308" width="14.140625" style="136" customWidth="1"/>
    <col min="2309" max="2309" width="16.42578125" style="136" customWidth="1"/>
    <col min="2310" max="2310" width="15.5703125" style="136" bestFit="1" customWidth="1"/>
    <col min="2311" max="2311" width="10.5703125" style="136" customWidth="1"/>
    <col min="2312" max="2312" width="12.7109375" style="136" customWidth="1"/>
    <col min="2313" max="2313" width="13.28515625" style="136" customWidth="1"/>
    <col min="2314" max="2314" width="14.7109375" style="136" customWidth="1"/>
    <col min="2315" max="2315" width="10.85546875" style="136" customWidth="1"/>
    <col min="2316" max="2316" width="9.7109375" style="136" customWidth="1"/>
    <col min="2317" max="2317" width="15.28515625" style="136" customWidth="1"/>
    <col min="2318" max="2318" width="14.28515625" style="136" customWidth="1"/>
    <col min="2319" max="2319" width="22.5703125" style="136" customWidth="1"/>
    <col min="2320" max="2320" width="21.42578125" style="136" customWidth="1"/>
    <col min="2321" max="2323" width="9.140625" style="136"/>
    <col min="2324" max="2324" width="11" style="136" customWidth="1"/>
    <col min="2325" max="2560" width="9.140625" style="136"/>
    <col min="2561" max="2561" width="4.7109375" style="136" customWidth="1"/>
    <col min="2562" max="2562" width="14.7109375" style="136" customWidth="1"/>
    <col min="2563" max="2563" width="14.85546875" style="136" customWidth="1"/>
    <col min="2564" max="2564" width="14.140625" style="136" customWidth="1"/>
    <col min="2565" max="2565" width="16.42578125" style="136" customWidth="1"/>
    <col min="2566" max="2566" width="15.5703125" style="136" bestFit="1" customWidth="1"/>
    <col min="2567" max="2567" width="10.5703125" style="136" customWidth="1"/>
    <col min="2568" max="2568" width="12.7109375" style="136" customWidth="1"/>
    <col min="2569" max="2569" width="13.28515625" style="136" customWidth="1"/>
    <col min="2570" max="2570" width="14.7109375" style="136" customWidth="1"/>
    <col min="2571" max="2571" width="10.85546875" style="136" customWidth="1"/>
    <col min="2572" max="2572" width="9.7109375" style="136" customWidth="1"/>
    <col min="2573" max="2573" width="15.28515625" style="136" customWidth="1"/>
    <col min="2574" max="2574" width="14.28515625" style="136" customWidth="1"/>
    <col min="2575" max="2575" width="22.5703125" style="136" customWidth="1"/>
    <col min="2576" max="2576" width="21.42578125" style="136" customWidth="1"/>
    <col min="2577" max="2579" width="9.140625" style="136"/>
    <col min="2580" max="2580" width="11" style="136" customWidth="1"/>
    <col min="2581" max="2816" width="9.140625" style="136"/>
    <col min="2817" max="2817" width="4.7109375" style="136" customWidth="1"/>
    <col min="2818" max="2818" width="14.7109375" style="136" customWidth="1"/>
    <col min="2819" max="2819" width="14.85546875" style="136" customWidth="1"/>
    <col min="2820" max="2820" width="14.140625" style="136" customWidth="1"/>
    <col min="2821" max="2821" width="16.42578125" style="136" customWidth="1"/>
    <col min="2822" max="2822" width="15.5703125" style="136" bestFit="1" customWidth="1"/>
    <col min="2823" max="2823" width="10.5703125" style="136" customWidth="1"/>
    <col min="2824" max="2824" width="12.7109375" style="136" customWidth="1"/>
    <col min="2825" max="2825" width="13.28515625" style="136" customWidth="1"/>
    <col min="2826" max="2826" width="14.7109375" style="136" customWidth="1"/>
    <col min="2827" max="2827" width="10.85546875" style="136" customWidth="1"/>
    <col min="2828" max="2828" width="9.7109375" style="136" customWidth="1"/>
    <col min="2829" max="2829" width="15.28515625" style="136" customWidth="1"/>
    <col min="2830" max="2830" width="14.28515625" style="136" customWidth="1"/>
    <col min="2831" max="2831" width="22.5703125" style="136" customWidth="1"/>
    <col min="2832" max="2832" width="21.42578125" style="136" customWidth="1"/>
    <col min="2833" max="2835" width="9.140625" style="136"/>
    <col min="2836" max="2836" width="11" style="136" customWidth="1"/>
    <col min="2837" max="3072" width="9.140625" style="136"/>
    <col min="3073" max="3073" width="4.7109375" style="136" customWidth="1"/>
    <col min="3074" max="3074" width="14.7109375" style="136" customWidth="1"/>
    <col min="3075" max="3075" width="14.85546875" style="136" customWidth="1"/>
    <col min="3076" max="3076" width="14.140625" style="136" customWidth="1"/>
    <col min="3077" max="3077" width="16.42578125" style="136" customWidth="1"/>
    <col min="3078" max="3078" width="15.5703125" style="136" bestFit="1" customWidth="1"/>
    <col min="3079" max="3079" width="10.5703125" style="136" customWidth="1"/>
    <col min="3080" max="3080" width="12.7109375" style="136" customWidth="1"/>
    <col min="3081" max="3081" width="13.28515625" style="136" customWidth="1"/>
    <col min="3082" max="3082" width="14.7109375" style="136" customWidth="1"/>
    <col min="3083" max="3083" width="10.85546875" style="136" customWidth="1"/>
    <col min="3084" max="3084" width="9.7109375" style="136" customWidth="1"/>
    <col min="3085" max="3085" width="15.28515625" style="136" customWidth="1"/>
    <col min="3086" max="3086" width="14.28515625" style="136" customWidth="1"/>
    <col min="3087" max="3087" width="22.5703125" style="136" customWidth="1"/>
    <col min="3088" max="3088" width="21.42578125" style="136" customWidth="1"/>
    <col min="3089" max="3091" width="9.140625" style="136"/>
    <col min="3092" max="3092" width="11" style="136" customWidth="1"/>
    <col min="3093" max="3328" width="9.140625" style="136"/>
    <col min="3329" max="3329" width="4.7109375" style="136" customWidth="1"/>
    <col min="3330" max="3330" width="14.7109375" style="136" customWidth="1"/>
    <col min="3331" max="3331" width="14.85546875" style="136" customWidth="1"/>
    <col min="3332" max="3332" width="14.140625" style="136" customWidth="1"/>
    <col min="3333" max="3333" width="16.42578125" style="136" customWidth="1"/>
    <col min="3334" max="3334" width="15.5703125" style="136" bestFit="1" customWidth="1"/>
    <col min="3335" max="3335" width="10.5703125" style="136" customWidth="1"/>
    <col min="3336" max="3336" width="12.7109375" style="136" customWidth="1"/>
    <col min="3337" max="3337" width="13.28515625" style="136" customWidth="1"/>
    <col min="3338" max="3338" width="14.7109375" style="136" customWidth="1"/>
    <col min="3339" max="3339" width="10.85546875" style="136" customWidth="1"/>
    <col min="3340" max="3340" width="9.7109375" style="136" customWidth="1"/>
    <col min="3341" max="3341" width="15.28515625" style="136" customWidth="1"/>
    <col min="3342" max="3342" width="14.28515625" style="136" customWidth="1"/>
    <col min="3343" max="3343" width="22.5703125" style="136" customWidth="1"/>
    <col min="3344" max="3344" width="21.42578125" style="136" customWidth="1"/>
    <col min="3345" max="3347" width="9.140625" style="136"/>
    <col min="3348" max="3348" width="11" style="136" customWidth="1"/>
    <col min="3349" max="3584" width="9.140625" style="136"/>
    <col min="3585" max="3585" width="4.7109375" style="136" customWidth="1"/>
    <col min="3586" max="3586" width="14.7109375" style="136" customWidth="1"/>
    <col min="3587" max="3587" width="14.85546875" style="136" customWidth="1"/>
    <col min="3588" max="3588" width="14.140625" style="136" customWidth="1"/>
    <col min="3589" max="3589" width="16.42578125" style="136" customWidth="1"/>
    <col min="3590" max="3590" width="15.5703125" style="136" bestFit="1" customWidth="1"/>
    <col min="3591" max="3591" width="10.5703125" style="136" customWidth="1"/>
    <col min="3592" max="3592" width="12.7109375" style="136" customWidth="1"/>
    <col min="3593" max="3593" width="13.28515625" style="136" customWidth="1"/>
    <col min="3594" max="3594" width="14.7109375" style="136" customWidth="1"/>
    <col min="3595" max="3595" width="10.85546875" style="136" customWidth="1"/>
    <col min="3596" max="3596" width="9.7109375" style="136" customWidth="1"/>
    <col min="3597" max="3597" width="15.28515625" style="136" customWidth="1"/>
    <col min="3598" max="3598" width="14.28515625" style="136" customWidth="1"/>
    <col min="3599" max="3599" width="22.5703125" style="136" customWidth="1"/>
    <col min="3600" max="3600" width="21.42578125" style="136" customWidth="1"/>
    <col min="3601" max="3603" width="9.140625" style="136"/>
    <col min="3604" max="3604" width="11" style="136" customWidth="1"/>
    <col min="3605" max="3840" width="9.140625" style="136"/>
    <col min="3841" max="3841" width="4.7109375" style="136" customWidth="1"/>
    <col min="3842" max="3842" width="14.7109375" style="136" customWidth="1"/>
    <col min="3843" max="3843" width="14.85546875" style="136" customWidth="1"/>
    <col min="3844" max="3844" width="14.140625" style="136" customWidth="1"/>
    <col min="3845" max="3845" width="16.42578125" style="136" customWidth="1"/>
    <col min="3846" max="3846" width="15.5703125" style="136" bestFit="1" customWidth="1"/>
    <col min="3847" max="3847" width="10.5703125" style="136" customWidth="1"/>
    <col min="3848" max="3848" width="12.7109375" style="136" customWidth="1"/>
    <col min="3849" max="3849" width="13.28515625" style="136" customWidth="1"/>
    <col min="3850" max="3850" width="14.7109375" style="136" customWidth="1"/>
    <col min="3851" max="3851" width="10.85546875" style="136" customWidth="1"/>
    <col min="3852" max="3852" width="9.7109375" style="136" customWidth="1"/>
    <col min="3853" max="3853" width="15.28515625" style="136" customWidth="1"/>
    <col min="3854" max="3854" width="14.28515625" style="136" customWidth="1"/>
    <col min="3855" max="3855" width="22.5703125" style="136" customWidth="1"/>
    <col min="3856" max="3856" width="21.42578125" style="136" customWidth="1"/>
    <col min="3857" max="3859" width="9.140625" style="136"/>
    <col min="3860" max="3860" width="11" style="136" customWidth="1"/>
    <col min="3861" max="4096" width="9.140625" style="136"/>
    <col min="4097" max="4097" width="4.7109375" style="136" customWidth="1"/>
    <col min="4098" max="4098" width="14.7109375" style="136" customWidth="1"/>
    <col min="4099" max="4099" width="14.85546875" style="136" customWidth="1"/>
    <col min="4100" max="4100" width="14.140625" style="136" customWidth="1"/>
    <col min="4101" max="4101" width="16.42578125" style="136" customWidth="1"/>
    <col min="4102" max="4102" width="15.5703125" style="136" bestFit="1" customWidth="1"/>
    <col min="4103" max="4103" width="10.5703125" style="136" customWidth="1"/>
    <col min="4104" max="4104" width="12.7109375" style="136" customWidth="1"/>
    <col min="4105" max="4105" width="13.28515625" style="136" customWidth="1"/>
    <col min="4106" max="4106" width="14.7109375" style="136" customWidth="1"/>
    <col min="4107" max="4107" width="10.85546875" style="136" customWidth="1"/>
    <col min="4108" max="4108" width="9.7109375" style="136" customWidth="1"/>
    <col min="4109" max="4109" width="15.28515625" style="136" customWidth="1"/>
    <col min="4110" max="4110" width="14.28515625" style="136" customWidth="1"/>
    <col min="4111" max="4111" width="22.5703125" style="136" customWidth="1"/>
    <col min="4112" max="4112" width="21.42578125" style="136" customWidth="1"/>
    <col min="4113" max="4115" width="9.140625" style="136"/>
    <col min="4116" max="4116" width="11" style="136" customWidth="1"/>
    <col min="4117" max="4352" width="9.140625" style="136"/>
    <col min="4353" max="4353" width="4.7109375" style="136" customWidth="1"/>
    <col min="4354" max="4354" width="14.7109375" style="136" customWidth="1"/>
    <col min="4355" max="4355" width="14.85546875" style="136" customWidth="1"/>
    <col min="4356" max="4356" width="14.140625" style="136" customWidth="1"/>
    <col min="4357" max="4357" width="16.42578125" style="136" customWidth="1"/>
    <col min="4358" max="4358" width="15.5703125" style="136" bestFit="1" customWidth="1"/>
    <col min="4359" max="4359" width="10.5703125" style="136" customWidth="1"/>
    <col min="4360" max="4360" width="12.7109375" style="136" customWidth="1"/>
    <col min="4361" max="4361" width="13.28515625" style="136" customWidth="1"/>
    <col min="4362" max="4362" width="14.7109375" style="136" customWidth="1"/>
    <col min="4363" max="4363" width="10.85546875" style="136" customWidth="1"/>
    <col min="4364" max="4364" width="9.7109375" style="136" customWidth="1"/>
    <col min="4365" max="4365" width="15.28515625" style="136" customWidth="1"/>
    <col min="4366" max="4366" width="14.28515625" style="136" customWidth="1"/>
    <col min="4367" max="4367" width="22.5703125" style="136" customWidth="1"/>
    <col min="4368" max="4368" width="21.42578125" style="136" customWidth="1"/>
    <col min="4369" max="4371" width="9.140625" style="136"/>
    <col min="4372" max="4372" width="11" style="136" customWidth="1"/>
    <col min="4373" max="4608" width="9.140625" style="136"/>
    <col min="4609" max="4609" width="4.7109375" style="136" customWidth="1"/>
    <col min="4610" max="4610" width="14.7109375" style="136" customWidth="1"/>
    <col min="4611" max="4611" width="14.85546875" style="136" customWidth="1"/>
    <col min="4612" max="4612" width="14.140625" style="136" customWidth="1"/>
    <col min="4613" max="4613" width="16.42578125" style="136" customWidth="1"/>
    <col min="4614" max="4614" width="15.5703125" style="136" bestFit="1" customWidth="1"/>
    <col min="4615" max="4615" width="10.5703125" style="136" customWidth="1"/>
    <col min="4616" max="4616" width="12.7109375" style="136" customWidth="1"/>
    <col min="4617" max="4617" width="13.28515625" style="136" customWidth="1"/>
    <col min="4618" max="4618" width="14.7109375" style="136" customWidth="1"/>
    <col min="4619" max="4619" width="10.85546875" style="136" customWidth="1"/>
    <col min="4620" max="4620" width="9.7109375" style="136" customWidth="1"/>
    <col min="4621" max="4621" width="15.28515625" style="136" customWidth="1"/>
    <col min="4622" max="4622" width="14.28515625" style="136" customWidth="1"/>
    <col min="4623" max="4623" width="22.5703125" style="136" customWidth="1"/>
    <col min="4624" max="4624" width="21.42578125" style="136" customWidth="1"/>
    <col min="4625" max="4627" width="9.140625" style="136"/>
    <col min="4628" max="4628" width="11" style="136" customWidth="1"/>
    <col min="4629" max="4864" width="9.140625" style="136"/>
    <col min="4865" max="4865" width="4.7109375" style="136" customWidth="1"/>
    <col min="4866" max="4866" width="14.7109375" style="136" customWidth="1"/>
    <col min="4867" max="4867" width="14.85546875" style="136" customWidth="1"/>
    <col min="4868" max="4868" width="14.140625" style="136" customWidth="1"/>
    <col min="4869" max="4869" width="16.42578125" style="136" customWidth="1"/>
    <col min="4870" max="4870" width="15.5703125" style="136" bestFit="1" customWidth="1"/>
    <col min="4871" max="4871" width="10.5703125" style="136" customWidth="1"/>
    <col min="4872" max="4872" width="12.7109375" style="136" customWidth="1"/>
    <col min="4873" max="4873" width="13.28515625" style="136" customWidth="1"/>
    <col min="4874" max="4874" width="14.7109375" style="136" customWidth="1"/>
    <col min="4875" max="4875" width="10.85546875" style="136" customWidth="1"/>
    <col min="4876" max="4876" width="9.7109375" style="136" customWidth="1"/>
    <col min="4877" max="4877" width="15.28515625" style="136" customWidth="1"/>
    <col min="4878" max="4878" width="14.28515625" style="136" customWidth="1"/>
    <col min="4879" max="4879" width="22.5703125" style="136" customWidth="1"/>
    <col min="4880" max="4880" width="21.42578125" style="136" customWidth="1"/>
    <col min="4881" max="4883" width="9.140625" style="136"/>
    <col min="4884" max="4884" width="11" style="136" customWidth="1"/>
    <col min="4885" max="5120" width="9.140625" style="136"/>
    <col min="5121" max="5121" width="4.7109375" style="136" customWidth="1"/>
    <col min="5122" max="5122" width="14.7109375" style="136" customWidth="1"/>
    <col min="5123" max="5123" width="14.85546875" style="136" customWidth="1"/>
    <col min="5124" max="5124" width="14.140625" style="136" customWidth="1"/>
    <col min="5125" max="5125" width="16.42578125" style="136" customWidth="1"/>
    <col min="5126" max="5126" width="15.5703125" style="136" bestFit="1" customWidth="1"/>
    <col min="5127" max="5127" width="10.5703125" style="136" customWidth="1"/>
    <col min="5128" max="5128" width="12.7109375" style="136" customWidth="1"/>
    <col min="5129" max="5129" width="13.28515625" style="136" customWidth="1"/>
    <col min="5130" max="5130" width="14.7109375" style="136" customWidth="1"/>
    <col min="5131" max="5131" width="10.85546875" style="136" customWidth="1"/>
    <col min="5132" max="5132" width="9.7109375" style="136" customWidth="1"/>
    <col min="5133" max="5133" width="15.28515625" style="136" customWidth="1"/>
    <col min="5134" max="5134" width="14.28515625" style="136" customWidth="1"/>
    <col min="5135" max="5135" width="22.5703125" style="136" customWidth="1"/>
    <col min="5136" max="5136" width="21.42578125" style="136" customWidth="1"/>
    <col min="5137" max="5139" width="9.140625" style="136"/>
    <col min="5140" max="5140" width="11" style="136" customWidth="1"/>
    <col min="5141" max="5376" width="9.140625" style="136"/>
    <col min="5377" max="5377" width="4.7109375" style="136" customWidth="1"/>
    <col min="5378" max="5378" width="14.7109375" style="136" customWidth="1"/>
    <col min="5379" max="5379" width="14.85546875" style="136" customWidth="1"/>
    <col min="5380" max="5380" width="14.140625" style="136" customWidth="1"/>
    <col min="5381" max="5381" width="16.42578125" style="136" customWidth="1"/>
    <col min="5382" max="5382" width="15.5703125" style="136" bestFit="1" customWidth="1"/>
    <col min="5383" max="5383" width="10.5703125" style="136" customWidth="1"/>
    <col min="5384" max="5384" width="12.7109375" style="136" customWidth="1"/>
    <col min="5385" max="5385" width="13.28515625" style="136" customWidth="1"/>
    <col min="5386" max="5386" width="14.7109375" style="136" customWidth="1"/>
    <col min="5387" max="5387" width="10.85546875" style="136" customWidth="1"/>
    <col min="5388" max="5388" width="9.7109375" style="136" customWidth="1"/>
    <col min="5389" max="5389" width="15.28515625" style="136" customWidth="1"/>
    <col min="5390" max="5390" width="14.28515625" style="136" customWidth="1"/>
    <col min="5391" max="5391" width="22.5703125" style="136" customWidth="1"/>
    <col min="5392" max="5392" width="21.42578125" style="136" customWidth="1"/>
    <col min="5393" max="5395" width="9.140625" style="136"/>
    <col min="5396" max="5396" width="11" style="136" customWidth="1"/>
    <col min="5397" max="5632" width="9.140625" style="136"/>
    <col min="5633" max="5633" width="4.7109375" style="136" customWidth="1"/>
    <col min="5634" max="5634" width="14.7109375" style="136" customWidth="1"/>
    <col min="5635" max="5635" width="14.85546875" style="136" customWidth="1"/>
    <col min="5636" max="5636" width="14.140625" style="136" customWidth="1"/>
    <col min="5637" max="5637" width="16.42578125" style="136" customWidth="1"/>
    <col min="5638" max="5638" width="15.5703125" style="136" bestFit="1" customWidth="1"/>
    <col min="5639" max="5639" width="10.5703125" style="136" customWidth="1"/>
    <col min="5640" max="5640" width="12.7109375" style="136" customWidth="1"/>
    <col min="5641" max="5641" width="13.28515625" style="136" customWidth="1"/>
    <col min="5642" max="5642" width="14.7109375" style="136" customWidth="1"/>
    <col min="5643" max="5643" width="10.85546875" style="136" customWidth="1"/>
    <col min="5644" max="5644" width="9.7109375" style="136" customWidth="1"/>
    <col min="5645" max="5645" width="15.28515625" style="136" customWidth="1"/>
    <col min="5646" max="5646" width="14.28515625" style="136" customWidth="1"/>
    <col min="5647" max="5647" width="22.5703125" style="136" customWidth="1"/>
    <col min="5648" max="5648" width="21.42578125" style="136" customWidth="1"/>
    <col min="5649" max="5651" width="9.140625" style="136"/>
    <col min="5652" max="5652" width="11" style="136" customWidth="1"/>
    <col min="5653" max="5888" width="9.140625" style="136"/>
    <col min="5889" max="5889" width="4.7109375" style="136" customWidth="1"/>
    <col min="5890" max="5890" width="14.7109375" style="136" customWidth="1"/>
    <col min="5891" max="5891" width="14.85546875" style="136" customWidth="1"/>
    <col min="5892" max="5892" width="14.140625" style="136" customWidth="1"/>
    <col min="5893" max="5893" width="16.42578125" style="136" customWidth="1"/>
    <col min="5894" max="5894" width="15.5703125" style="136" bestFit="1" customWidth="1"/>
    <col min="5895" max="5895" width="10.5703125" style="136" customWidth="1"/>
    <col min="5896" max="5896" width="12.7109375" style="136" customWidth="1"/>
    <col min="5897" max="5897" width="13.28515625" style="136" customWidth="1"/>
    <col min="5898" max="5898" width="14.7109375" style="136" customWidth="1"/>
    <col min="5899" max="5899" width="10.85546875" style="136" customWidth="1"/>
    <col min="5900" max="5900" width="9.7109375" style="136" customWidth="1"/>
    <col min="5901" max="5901" width="15.28515625" style="136" customWidth="1"/>
    <col min="5902" max="5902" width="14.28515625" style="136" customWidth="1"/>
    <col min="5903" max="5903" width="22.5703125" style="136" customWidth="1"/>
    <col min="5904" max="5904" width="21.42578125" style="136" customWidth="1"/>
    <col min="5905" max="5907" width="9.140625" style="136"/>
    <col min="5908" max="5908" width="11" style="136" customWidth="1"/>
    <col min="5909" max="6144" width="9.140625" style="136"/>
    <col min="6145" max="6145" width="4.7109375" style="136" customWidth="1"/>
    <col min="6146" max="6146" width="14.7109375" style="136" customWidth="1"/>
    <col min="6147" max="6147" width="14.85546875" style="136" customWidth="1"/>
    <col min="6148" max="6148" width="14.140625" style="136" customWidth="1"/>
    <col min="6149" max="6149" width="16.42578125" style="136" customWidth="1"/>
    <col min="6150" max="6150" width="15.5703125" style="136" bestFit="1" customWidth="1"/>
    <col min="6151" max="6151" width="10.5703125" style="136" customWidth="1"/>
    <col min="6152" max="6152" width="12.7109375" style="136" customWidth="1"/>
    <col min="6153" max="6153" width="13.28515625" style="136" customWidth="1"/>
    <col min="6154" max="6154" width="14.7109375" style="136" customWidth="1"/>
    <col min="6155" max="6155" width="10.85546875" style="136" customWidth="1"/>
    <col min="6156" max="6156" width="9.7109375" style="136" customWidth="1"/>
    <col min="6157" max="6157" width="15.28515625" style="136" customWidth="1"/>
    <col min="6158" max="6158" width="14.28515625" style="136" customWidth="1"/>
    <col min="6159" max="6159" width="22.5703125" style="136" customWidth="1"/>
    <col min="6160" max="6160" width="21.42578125" style="136" customWidth="1"/>
    <col min="6161" max="6163" width="9.140625" style="136"/>
    <col min="6164" max="6164" width="11" style="136" customWidth="1"/>
    <col min="6165" max="6400" width="9.140625" style="136"/>
    <col min="6401" max="6401" width="4.7109375" style="136" customWidth="1"/>
    <col min="6402" max="6402" width="14.7109375" style="136" customWidth="1"/>
    <col min="6403" max="6403" width="14.85546875" style="136" customWidth="1"/>
    <col min="6404" max="6404" width="14.140625" style="136" customWidth="1"/>
    <col min="6405" max="6405" width="16.42578125" style="136" customWidth="1"/>
    <col min="6406" max="6406" width="15.5703125" style="136" bestFit="1" customWidth="1"/>
    <col min="6407" max="6407" width="10.5703125" style="136" customWidth="1"/>
    <col min="6408" max="6408" width="12.7109375" style="136" customWidth="1"/>
    <col min="6409" max="6409" width="13.28515625" style="136" customWidth="1"/>
    <col min="6410" max="6410" width="14.7109375" style="136" customWidth="1"/>
    <col min="6411" max="6411" width="10.85546875" style="136" customWidth="1"/>
    <col min="6412" max="6412" width="9.7109375" style="136" customWidth="1"/>
    <col min="6413" max="6413" width="15.28515625" style="136" customWidth="1"/>
    <col min="6414" max="6414" width="14.28515625" style="136" customWidth="1"/>
    <col min="6415" max="6415" width="22.5703125" style="136" customWidth="1"/>
    <col min="6416" max="6416" width="21.42578125" style="136" customWidth="1"/>
    <col min="6417" max="6419" width="9.140625" style="136"/>
    <col min="6420" max="6420" width="11" style="136" customWidth="1"/>
    <col min="6421" max="6656" width="9.140625" style="136"/>
    <col min="6657" max="6657" width="4.7109375" style="136" customWidth="1"/>
    <col min="6658" max="6658" width="14.7109375" style="136" customWidth="1"/>
    <col min="6659" max="6659" width="14.85546875" style="136" customWidth="1"/>
    <col min="6660" max="6660" width="14.140625" style="136" customWidth="1"/>
    <col min="6661" max="6661" width="16.42578125" style="136" customWidth="1"/>
    <col min="6662" max="6662" width="15.5703125" style="136" bestFit="1" customWidth="1"/>
    <col min="6663" max="6663" width="10.5703125" style="136" customWidth="1"/>
    <col min="6664" max="6664" width="12.7109375" style="136" customWidth="1"/>
    <col min="6665" max="6665" width="13.28515625" style="136" customWidth="1"/>
    <col min="6666" max="6666" width="14.7109375" style="136" customWidth="1"/>
    <col min="6667" max="6667" width="10.85546875" style="136" customWidth="1"/>
    <col min="6668" max="6668" width="9.7109375" style="136" customWidth="1"/>
    <col min="6669" max="6669" width="15.28515625" style="136" customWidth="1"/>
    <col min="6670" max="6670" width="14.28515625" style="136" customWidth="1"/>
    <col min="6671" max="6671" width="22.5703125" style="136" customWidth="1"/>
    <col min="6672" max="6672" width="21.42578125" style="136" customWidth="1"/>
    <col min="6673" max="6675" width="9.140625" style="136"/>
    <col min="6676" max="6676" width="11" style="136" customWidth="1"/>
    <col min="6677" max="6912" width="9.140625" style="136"/>
    <col min="6913" max="6913" width="4.7109375" style="136" customWidth="1"/>
    <col min="6914" max="6914" width="14.7109375" style="136" customWidth="1"/>
    <col min="6915" max="6915" width="14.85546875" style="136" customWidth="1"/>
    <col min="6916" max="6916" width="14.140625" style="136" customWidth="1"/>
    <col min="6917" max="6917" width="16.42578125" style="136" customWidth="1"/>
    <col min="6918" max="6918" width="15.5703125" style="136" bestFit="1" customWidth="1"/>
    <col min="6919" max="6919" width="10.5703125" style="136" customWidth="1"/>
    <col min="6920" max="6920" width="12.7109375" style="136" customWidth="1"/>
    <col min="6921" max="6921" width="13.28515625" style="136" customWidth="1"/>
    <col min="6922" max="6922" width="14.7109375" style="136" customWidth="1"/>
    <col min="6923" max="6923" width="10.85546875" style="136" customWidth="1"/>
    <col min="6924" max="6924" width="9.7109375" style="136" customWidth="1"/>
    <col min="6925" max="6925" width="15.28515625" style="136" customWidth="1"/>
    <col min="6926" max="6926" width="14.28515625" style="136" customWidth="1"/>
    <col min="6927" max="6927" width="22.5703125" style="136" customWidth="1"/>
    <col min="6928" max="6928" width="21.42578125" style="136" customWidth="1"/>
    <col min="6929" max="6931" width="9.140625" style="136"/>
    <col min="6932" max="6932" width="11" style="136" customWidth="1"/>
    <col min="6933" max="7168" width="9.140625" style="136"/>
    <col min="7169" max="7169" width="4.7109375" style="136" customWidth="1"/>
    <col min="7170" max="7170" width="14.7109375" style="136" customWidth="1"/>
    <col min="7171" max="7171" width="14.85546875" style="136" customWidth="1"/>
    <col min="7172" max="7172" width="14.140625" style="136" customWidth="1"/>
    <col min="7173" max="7173" width="16.42578125" style="136" customWidth="1"/>
    <col min="7174" max="7174" width="15.5703125" style="136" bestFit="1" customWidth="1"/>
    <col min="7175" max="7175" width="10.5703125" style="136" customWidth="1"/>
    <col min="7176" max="7176" width="12.7109375" style="136" customWidth="1"/>
    <col min="7177" max="7177" width="13.28515625" style="136" customWidth="1"/>
    <col min="7178" max="7178" width="14.7109375" style="136" customWidth="1"/>
    <col min="7179" max="7179" width="10.85546875" style="136" customWidth="1"/>
    <col min="7180" max="7180" width="9.7109375" style="136" customWidth="1"/>
    <col min="7181" max="7181" width="15.28515625" style="136" customWidth="1"/>
    <col min="7182" max="7182" width="14.28515625" style="136" customWidth="1"/>
    <col min="7183" max="7183" width="22.5703125" style="136" customWidth="1"/>
    <col min="7184" max="7184" width="21.42578125" style="136" customWidth="1"/>
    <col min="7185" max="7187" width="9.140625" style="136"/>
    <col min="7188" max="7188" width="11" style="136" customWidth="1"/>
    <col min="7189" max="7424" width="9.140625" style="136"/>
    <col min="7425" max="7425" width="4.7109375" style="136" customWidth="1"/>
    <col min="7426" max="7426" width="14.7109375" style="136" customWidth="1"/>
    <col min="7427" max="7427" width="14.85546875" style="136" customWidth="1"/>
    <col min="7428" max="7428" width="14.140625" style="136" customWidth="1"/>
    <col min="7429" max="7429" width="16.42578125" style="136" customWidth="1"/>
    <col min="7430" max="7430" width="15.5703125" style="136" bestFit="1" customWidth="1"/>
    <col min="7431" max="7431" width="10.5703125" style="136" customWidth="1"/>
    <col min="7432" max="7432" width="12.7109375" style="136" customWidth="1"/>
    <col min="7433" max="7433" width="13.28515625" style="136" customWidth="1"/>
    <col min="7434" max="7434" width="14.7109375" style="136" customWidth="1"/>
    <col min="7435" max="7435" width="10.85546875" style="136" customWidth="1"/>
    <col min="7436" max="7436" width="9.7109375" style="136" customWidth="1"/>
    <col min="7437" max="7437" width="15.28515625" style="136" customWidth="1"/>
    <col min="7438" max="7438" width="14.28515625" style="136" customWidth="1"/>
    <col min="7439" max="7439" width="22.5703125" style="136" customWidth="1"/>
    <col min="7440" max="7440" width="21.42578125" style="136" customWidth="1"/>
    <col min="7441" max="7443" width="9.140625" style="136"/>
    <col min="7444" max="7444" width="11" style="136" customWidth="1"/>
    <col min="7445" max="7680" width="9.140625" style="136"/>
    <col min="7681" max="7681" width="4.7109375" style="136" customWidth="1"/>
    <col min="7682" max="7682" width="14.7109375" style="136" customWidth="1"/>
    <col min="7683" max="7683" width="14.85546875" style="136" customWidth="1"/>
    <col min="7684" max="7684" width="14.140625" style="136" customWidth="1"/>
    <col min="7685" max="7685" width="16.42578125" style="136" customWidth="1"/>
    <col min="7686" max="7686" width="15.5703125" style="136" bestFit="1" customWidth="1"/>
    <col min="7687" max="7687" width="10.5703125" style="136" customWidth="1"/>
    <col min="7688" max="7688" width="12.7109375" style="136" customWidth="1"/>
    <col min="7689" max="7689" width="13.28515625" style="136" customWidth="1"/>
    <col min="7690" max="7690" width="14.7109375" style="136" customWidth="1"/>
    <col min="7691" max="7691" width="10.85546875" style="136" customWidth="1"/>
    <col min="7692" max="7692" width="9.7109375" style="136" customWidth="1"/>
    <col min="7693" max="7693" width="15.28515625" style="136" customWidth="1"/>
    <col min="7694" max="7694" width="14.28515625" style="136" customWidth="1"/>
    <col min="7695" max="7695" width="22.5703125" style="136" customWidth="1"/>
    <col min="7696" max="7696" width="21.42578125" style="136" customWidth="1"/>
    <col min="7697" max="7699" width="9.140625" style="136"/>
    <col min="7700" max="7700" width="11" style="136" customWidth="1"/>
    <col min="7701" max="7936" width="9.140625" style="136"/>
    <col min="7937" max="7937" width="4.7109375" style="136" customWidth="1"/>
    <col min="7938" max="7938" width="14.7109375" style="136" customWidth="1"/>
    <col min="7939" max="7939" width="14.85546875" style="136" customWidth="1"/>
    <col min="7940" max="7940" width="14.140625" style="136" customWidth="1"/>
    <col min="7941" max="7941" width="16.42578125" style="136" customWidth="1"/>
    <col min="7942" max="7942" width="15.5703125" style="136" bestFit="1" customWidth="1"/>
    <col min="7943" max="7943" width="10.5703125" style="136" customWidth="1"/>
    <col min="7944" max="7944" width="12.7109375" style="136" customWidth="1"/>
    <col min="7945" max="7945" width="13.28515625" style="136" customWidth="1"/>
    <col min="7946" max="7946" width="14.7109375" style="136" customWidth="1"/>
    <col min="7947" max="7947" width="10.85546875" style="136" customWidth="1"/>
    <col min="7948" max="7948" width="9.7109375" style="136" customWidth="1"/>
    <col min="7949" max="7949" width="15.28515625" style="136" customWidth="1"/>
    <col min="7950" max="7950" width="14.28515625" style="136" customWidth="1"/>
    <col min="7951" max="7951" width="22.5703125" style="136" customWidth="1"/>
    <col min="7952" max="7952" width="21.42578125" style="136" customWidth="1"/>
    <col min="7953" max="7955" width="9.140625" style="136"/>
    <col min="7956" max="7956" width="11" style="136" customWidth="1"/>
    <col min="7957" max="8192" width="9.140625" style="136"/>
    <col min="8193" max="8193" width="4.7109375" style="136" customWidth="1"/>
    <col min="8194" max="8194" width="14.7109375" style="136" customWidth="1"/>
    <col min="8195" max="8195" width="14.85546875" style="136" customWidth="1"/>
    <col min="8196" max="8196" width="14.140625" style="136" customWidth="1"/>
    <col min="8197" max="8197" width="16.42578125" style="136" customWidth="1"/>
    <col min="8198" max="8198" width="15.5703125" style="136" bestFit="1" customWidth="1"/>
    <col min="8199" max="8199" width="10.5703125" style="136" customWidth="1"/>
    <col min="8200" max="8200" width="12.7109375" style="136" customWidth="1"/>
    <col min="8201" max="8201" width="13.28515625" style="136" customWidth="1"/>
    <col min="8202" max="8202" width="14.7109375" style="136" customWidth="1"/>
    <col min="8203" max="8203" width="10.85546875" style="136" customWidth="1"/>
    <col min="8204" max="8204" width="9.7109375" style="136" customWidth="1"/>
    <col min="8205" max="8205" width="15.28515625" style="136" customWidth="1"/>
    <col min="8206" max="8206" width="14.28515625" style="136" customWidth="1"/>
    <col min="8207" max="8207" width="22.5703125" style="136" customWidth="1"/>
    <col min="8208" max="8208" width="21.42578125" style="136" customWidth="1"/>
    <col min="8209" max="8211" width="9.140625" style="136"/>
    <col min="8212" max="8212" width="11" style="136" customWidth="1"/>
    <col min="8213" max="8448" width="9.140625" style="136"/>
    <col min="8449" max="8449" width="4.7109375" style="136" customWidth="1"/>
    <col min="8450" max="8450" width="14.7109375" style="136" customWidth="1"/>
    <col min="8451" max="8451" width="14.85546875" style="136" customWidth="1"/>
    <col min="8452" max="8452" width="14.140625" style="136" customWidth="1"/>
    <col min="8453" max="8453" width="16.42578125" style="136" customWidth="1"/>
    <col min="8454" max="8454" width="15.5703125" style="136" bestFit="1" customWidth="1"/>
    <col min="8455" max="8455" width="10.5703125" style="136" customWidth="1"/>
    <col min="8456" max="8456" width="12.7109375" style="136" customWidth="1"/>
    <col min="8457" max="8457" width="13.28515625" style="136" customWidth="1"/>
    <col min="8458" max="8458" width="14.7109375" style="136" customWidth="1"/>
    <col min="8459" max="8459" width="10.85546875" style="136" customWidth="1"/>
    <col min="8460" max="8460" width="9.7109375" style="136" customWidth="1"/>
    <col min="8461" max="8461" width="15.28515625" style="136" customWidth="1"/>
    <col min="8462" max="8462" width="14.28515625" style="136" customWidth="1"/>
    <col min="8463" max="8463" width="22.5703125" style="136" customWidth="1"/>
    <col min="8464" max="8464" width="21.42578125" style="136" customWidth="1"/>
    <col min="8465" max="8467" width="9.140625" style="136"/>
    <col min="8468" max="8468" width="11" style="136" customWidth="1"/>
    <col min="8469" max="8704" width="9.140625" style="136"/>
    <col min="8705" max="8705" width="4.7109375" style="136" customWidth="1"/>
    <col min="8706" max="8706" width="14.7109375" style="136" customWidth="1"/>
    <col min="8707" max="8707" width="14.85546875" style="136" customWidth="1"/>
    <col min="8708" max="8708" width="14.140625" style="136" customWidth="1"/>
    <col min="8709" max="8709" width="16.42578125" style="136" customWidth="1"/>
    <col min="8710" max="8710" width="15.5703125" style="136" bestFit="1" customWidth="1"/>
    <col min="8711" max="8711" width="10.5703125" style="136" customWidth="1"/>
    <col min="8712" max="8712" width="12.7109375" style="136" customWidth="1"/>
    <col min="8713" max="8713" width="13.28515625" style="136" customWidth="1"/>
    <col min="8714" max="8714" width="14.7109375" style="136" customWidth="1"/>
    <col min="8715" max="8715" width="10.85546875" style="136" customWidth="1"/>
    <col min="8716" max="8716" width="9.7109375" style="136" customWidth="1"/>
    <col min="8717" max="8717" width="15.28515625" style="136" customWidth="1"/>
    <col min="8718" max="8718" width="14.28515625" style="136" customWidth="1"/>
    <col min="8719" max="8719" width="22.5703125" style="136" customWidth="1"/>
    <col min="8720" max="8720" width="21.42578125" style="136" customWidth="1"/>
    <col min="8721" max="8723" width="9.140625" style="136"/>
    <col min="8724" max="8724" width="11" style="136" customWidth="1"/>
    <col min="8725" max="8960" width="9.140625" style="136"/>
    <col min="8961" max="8961" width="4.7109375" style="136" customWidth="1"/>
    <col min="8962" max="8962" width="14.7109375" style="136" customWidth="1"/>
    <col min="8963" max="8963" width="14.85546875" style="136" customWidth="1"/>
    <col min="8964" max="8964" width="14.140625" style="136" customWidth="1"/>
    <col min="8965" max="8965" width="16.42578125" style="136" customWidth="1"/>
    <col min="8966" max="8966" width="15.5703125" style="136" bestFit="1" customWidth="1"/>
    <col min="8967" max="8967" width="10.5703125" style="136" customWidth="1"/>
    <col min="8968" max="8968" width="12.7109375" style="136" customWidth="1"/>
    <col min="8969" max="8969" width="13.28515625" style="136" customWidth="1"/>
    <col min="8970" max="8970" width="14.7109375" style="136" customWidth="1"/>
    <col min="8971" max="8971" width="10.85546875" style="136" customWidth="1"/>
    <col min="8972" max="8972" width="9.7109375" style="136" customWidth="1"/>
    <col min="8973" max="8973" width="15.28515625" style="136" customWidth="1"/>
    <col min="8974" max="8974" width="14.28515625" style="136" customWidth="1"/>
    <col min="8975" max="8975" width="22.5703125" style="136" customWidth="1"/>
    <col min="8976" max="8976" width="21.42578125" style="136" customWidth="1"/>
    <col min="8977" max="8979" width="9.140625" style="136"/>
    <col min="8980" max="8980" width="11" style="136" customWidth="1"/>
    <col min="8981" max="9216" width="9.140625" style="136"/>
    <col min="9217" max="9217" width="4.7109375" style="136" customWidth="1"/>
    <col min="9218" max="9218" width="14.7109375" style="136" customWidth="1"/>
    <col min="9219" max="9219" width="14.85546875" style="136" customWidth="1"/>
    <col min="9220" max="9220" width="14.140625" style="136" customWidth="1"/>
    <col min="9221" max="9221" width="16.42578125" style="136" customWidth="1"/>
    <col min="9222" max="9222" width="15.5703125" style="136" bestFit="1" customWidth="1"/>
    <col min="9223" max="9223" width="10.5703125" style="136" customWidth="1"/>
    <col min="9224" max="9224" width="12.7109375" style="136" customWidth="1"/>
    <col min="9225" max="9225" width="13.28515625" style="136" customWidth="1"/>
    <col min="9226" max="9226" width="14.7109375" style="136" customWidth="1"/>
    <col min="9227" max="9227" width="10.85546875" style="136" customWidth="1"/>
    <col min="9228" max="9228" width="9.7109375" style="136" customWidth="1"/>
    <col min="9229" max="9229" width="15.28515625" style="136" customWidth="1"/>
    <col min="9230" max="9230" width="14.28515625" style="136" customWidth="1"/>
    <col min="9231" max="9231" width="22.5703125" style="136" customWidth="1"/>
    <col min="9232" max="9232" width="21.42578125" style="136" customWidth="1"/>
    <col min="9233" max="9235" width="9.140625" style="136"/>
    <col min="9236" max="9236" width="11" style="136" customWidth="1"/>
    <col min="9237" max="9472" width="9.140625" style="136"/>
    <col min="9473" max="9473" width="4.7109375" style="136" customWidth="1"/>
    <col min="9474" max="9474" width="14.7109375" style="136" customWidth="1"/>
    <col min="9475" max="9475" width="14.85546875" style="136" customWidth="1"/>
    <col min="9476" max="9476" width="14.140625" style="136" customWidth="1"/>
    <col min="9477" max="9477" width="16.42578125" style="136" customWidth="1"/>
    <col min="9478" max="9478" width="15.5703125" style="136" bestFit="1" customWidth="1"/>
    <col min="9479" max="9479" width="10.5703125" style="136" customWidth="1"/>
    <col min="9480" max="9480" width="12.7109375" style="136" customWidth="1"/>
    <col min="9481" max="9481" width="13.28515625" style="136" customWidth="1"/>
    <col min="9482" max="9482" width="14.7109375" style="136" customWidth="1"/>
    <col min="9483" max="9483" width="10.85546875" style="136" customWidth="1"/>
    <col min="9484" max="9484" width="9.7109375" style="136" customWidth="1"/>
    <col min="9485" max="9485" width="15.28515625" style="136" customWidth="1"/>
    <col min="9486" max="9486" width="14.28515625" style="136" customWidth="1"/>
    <col min="9487" max="9487" width="22.5703125" style="136" customWidth="1"/>
    <col min="9488" max="9488" width="21.42578125" style="136" customWidth="1"/>
    <col min="9489" max="9491" width="9.140625" style="136"/>
    <col min="9492" max="9492" width="11" style="136" customWidth="1"/>
    <col min="9493" max="9728" width="9.140625" style="136"/>
    <col min="9729" max="9729" width="4.7109375" style="136" customWidth="1"/>
    <col min="9730" max="9730" width="14.7109375" style="136" customWidth="1"/>
    <col min="9731" max="9731" width="14.85546875" style="136" customWidth="1"/>
    <col min="9732" max="9732" width="14.140625" style="136" customWidth="1"/>
    <col min="9733" max="9733" width="16.42578125" style="136" customWidth="1"/>
    <col min="9734" max="9734" width="15.5703125" style="136" bestFit="1" customWidth="1"/>
    <col min="9735" max="9735" width="10.5703125" style="136" customWidth="1"/>
    <col min="9736" max="9736" width="12.7109375" style="136" customWidth="1"/>
    <col min="9737" max="9737" width="13.28515625" style="136" customWidth="1"/>
    <col min="9738" max="9738" width="14.7109375" style="136" customWidth="1"/>
    <col min="9739" max="9739" width="10.85546875" style="136" customWidth="1"/>
    <col min="9740" max="9740" width="9.7109375" style="136" customWidth="1"/>
    <col min="9741" max="9741" width="15.28515625" style="136" customWidth="1"/>
    <col min="9742" max="9742" width="14.28515625" style="136" customWidth="1"/>
    <col min="9743" max="9743" width="22.5703125" style="136" customWidth="1"/>
    <col min="9744" max="9744" width="21.42578125" style="136" customWidth="1"/>
    <col min="9745" max="9747" width="9.140625" style="136"/>
    <col min="9748" max="9748" width="11" style="136" customWidth="1"/>
    <col min="9749" max="9984" width="9.140625" style="136"/>
    <col min="9985" max="9985" width="4.7109375" style="136" customWidth="1"/>
    <col min="9986" max="9986" width="14.7109375" style="136" customWidth="1"/>
    <col min="9987" max="9987" width="14.85546875" style="136" customWidth="1"/>
    <col min="9988" max="9988" width="14.140625" style="136" customWidth="1"/>
    <col min="9989" max="9989" width="16.42578125" style="136" customWidth="1"/>
    <col min="9990" max="9990" width="15.5703125" style="136" bestFit="1" customWidth="1"/>
    <col min="9991" max="9991" width="10.5703125" style="136" customWidth="1"/>
    <col min="9992" max="9992" width="12.7109375" style="136" customWidth="1"/>
    <col min="9993" max="9993" width="13.28515625" style="136" customWidth="1"/>
    <col min="9994" max="9994" width="14.7109375" style="136" customWidth="1"/>
    <col min="9995" max="9995" width="10.85546875" style="136" customWidth="1"/>
    <col min="9996" max="9996" width="9.7109375" style="136" customWidth="1"/>
    <col min="9997" max="9997" width="15.28515625" style="136" customWidth="1"/>
    <col min="9998" max="9998" width="14.28515625" style="136" customWidth="1"/>
    <col min="9999" max="9999" width="22.5703125" style="136" customWidth="1"/>
    <col min="10000" max="10000" width="21.42578125" style="136" customWidth="1"/>
    <col min="10001" max="10003" width="9.140625" style="136"/>
    <col min="10004" max="10004" width="11" style="136" customWidth="1"/>
    <col min="10005" max="10240" width="9.140625" style="136"/>
    <col min="10241" max="10241" width="4.7109375" style="136" customWidth="1"/>
    <col min="10242" max="10242" width="14.7109375" style="136" customWidth="1"/>
    <col min="10243" max="10243" width="14.85546875" style="136" customWidth="1"/>
    <col min="10244" max="10244" width="14.140625" style="136" customWidth="1"/>
    <col min="10245" max="10245" width="16.42578125" style="136" customWidth="1"/>
    <col min="10246" max="10246" width="15.5703125" style="136" bestFit="1" customWidth="1"/>
    <col min="10247" max="10247" width="10.5703125" style="136" customWidth="1"/>
    <col min="10248" max="10248" width="12.7109375" style="136" customWidth="1"/>
    <col min="10249" max="10249" width="13.28515625" style="136" customWidth="1"/>
    <col min="10250" max="10250" width="14.7109375" style="136" customWidth="1"/>
    <col min="10251" max="10251" width="10.85546875" style="136" customWidth="1"/>
    <col min="10252" max="10252" width="9.7109375" style="136" customWidth="1"/>
    <col min="10253" max="10253" width="15.28515625" style="136" customWidth="1"/>
    <col min="10254" max="10254" width="14.28515625" style="136" customWidth="1"/>
    <col min="10255" max="10255" width="22.5703125" style="136" customWidth="1"/>
    <col min="10256" max="10256" width="21.42578125" style="136" customWidth="1"/>
    <col min="10257" max="10259" width="9.140625" style="136"/>
    <col min="10260" max="10260" width="11" style="136" customWidth="1"/>
    <col min="10261" max="10496" width="9.140625" style="136"/>
    <col min="10497" max="10497" width="4.7109375" style="136" customWidth="1"/>
    <col min="10498" max="10498" width="14.7109375" style="136" customWidth="1"/>
    <col min="10499" max="10499" width="14.85546875" style="136" customWidth="1"/>
    <col min="10500" max="10500" width="14.140625" style="136" customWidth="1"/>
    <col min="10501" max="10501" width="16.42578125" style="136" customWidth="1"/>
    <col min="10502" max="10502" width="15.5703125" style="136" bestFit="1" customWidth="1"/>
    <col min="10503" max="10503" width="10.5703125" style="136" customWidth="1"/>
    <col min="10504" max="10504" width="12.7109375" style="136" customWidth="1"/>
    <col min="10505" max="10505" width="13.28515625" style="136" customWidth="1"/>
    <col min="10506" max="10506" width="14.7109375" style="136" customWidth="1"/>
    <col min="10507" max="10507" width="10.85546875" style="136" customWidth="1"/>
    <col min="10508" max="10508" width="9.7109375" style="136" customWidth="1"/>
    <col min="10509" max="10509" width="15.28515625" style="136" customWidth="1"/>
    <col min="10510" max="10510" width="14.28515625" style="136" customWidth="1"/>
    <col min="10511" max="10511" width="22.5703125" style="136" customWidth="1"/>
    <col min="10512" max="10512" width="21.42578125" style="136" customWidth="1"/>
    <col min="10513" max="10515" width="9.140625" style="136"/>
    <col min="10516" max="10516" width="11" style="136" customWidth="1"/>
    <col min="10517" max="10752" width="9.140625" style="136"/>
    <col min="10753" max="10753" width="4.7109375" style="136" customWidth="1"/>
    <col min="10754" max="10754" width="14.7109375" style="136" customWidth="1"/>
    <col min="10755" max="10755" width="14.85546875" style="136" customWidth="1"/>
    <col min="10756" max="10756" width="14.140625" style="136" customWidth="1"/>
    <col min="10757" max="10757" width="16.42578125" style="136" customWidth="1"/>
    <col min="10758" max="10758" width="15.5703125" style="136" bestFit="1" customWidth="1"/>
    <col min="10759" max="10759" width="10.5703125" style="136" customWidth="1"/>
    <col min="10760" max="10760" width="12.7109375" style="136" customWidth="1"/>
    <col min="10761" max="10761" width="13.28515625" style="136" customWidth="1"/>
    <col min="10762" max="10762" width="14.7109375" style="136" customWidth="1"/>
    <col min="10763" max="10763" width="10.85546875" style="136" customWidth="1"/>
    <col min="10764" max="10764" width="9.7109375" style="136" customWidth="1"/>
    <col min="10765" max="10765" width="15.28515625" style="136" customWidth="1"/>
    <col min="10766" max="10766" width="14.28515625" style="136" customWidth="1"/>
    <col min="10767" max="10767" width="22.5703125" style="136" customWidth="1"/>
    <col min="10768" max="10768" width="21.42578125" style="136" customWidth="1"/>
    <col min="10769" max="10771" width="9.140625" style="136"/>
    <col min="10772" max="10772" width="11" style="136" customWidth="1"/>
    <col min="10773" max="11008" width="9.140625" style="136"/>
    <col min="11009" max="11009" width="4.7109375" style="136" customWidth="1"/>
    <col min="11010" max="11010" width="14.7109375" style="136" customWidth="1"/>
    <col min="11011" max="11011" width="14.85546875" style="136" customWidth="1"/>
    <col min="11012" max="11012" width="14.140625" style="136" customWidth="1"/>
    <col min="11013" max="11013" width="16.42578125" style="136" customWidth="1"/>
    <col min="11014" max="11014" width="15.5703125" style="136" bestFit="1" customWidth="1"/>
    <col min="11015" max="11015" width="10.5703125" style="136" customWidth="1"/>
    <col min="11016" max="11016" width="12.7109375" style="136" customWidth="1"/>
    <col min="11017" max="11017" width="13.28515625" style="136" customWidth="1"/>
    <col min="11018" max="11018" width="14.7109375" style="136" customWidth="1"/>
    <col min="11019" max="11019" width="10.85546875" style="136" customWidth="1"/>
    <col min="11020" max="11020" width="9.7109375" style="136" customWidth="1"/>
    <col min="11021" max="11021" width="15.28515625" style="136" customWidth="1"/>
    <col min="11022" max="11022" width="14.28515625" style="136" customWidth="1"/>
    <col min="11023" max="11023" width="22.5703125" style="136" customWidth="1"/>
    <col min="11024" max="11024" width="21.42578125" style="136" customWidth="1"/>
    <col min="11025" max="11027" width="9.140625" style="136"/>
    <col min="11028" max="11028" width="11" style="136" customWidth="1"/>
    <col min="11029" max="11264" width="9.140625" style="136"/>
    <col min="11265" max="11265" width="4.7109375" style="136" customWidth="1"/>
    <col min="11266" max="11266" width="14.7109375" style="136" customWidth="1"/>
    <col min="11267" max="11267" width="14.85546875" style="136" customWidth="1"/>
    <col min="11268" max="11268" width="14.140625" style="136" customWidth="1"/>
    <col min="11269" max="11269" width="16.42578125" style="136" customWidth="1"/>
    <col min="11270" max="11270" width="15.5703125" style="136" bestFit="1" customWidth="1"/>
    <col min="11271" max="11271" width="10.5703125" style="136" customWidth="1"/>
    <col min="11272" max="11272" width="12.7109375" style="136" customWidth="1"/>
    <col min="11273" max="11273" width="13.28515625" style="136" customWidth="1"/>
    <col min="11274" max="11274" width="14.7109375" style="136" customWidth="1"/>
    <col min="11275" max="11275" width="10.85546875" style="136" customWidth="1"/>
    <col min="11276" max="11276" width="9.7109375" style="136" customWidth="1"/>
    <col min="11277" max="11277" width="15.28515625" style="136" customWidth="1"/>
    <col min="11278" max="11278" width="14.28515625" style="136" customWidth="1"/>
    <col min="11279" max="11279" width="22.5703125" style="136" customWidth="1"/>
    <col min="11280" max="11280" width="21.42578125" style="136" customWidth="1"/>
    <col min="11281" max="11283" width="9.140625" style="136"/>
    <col min="11284" max="11284" width="11" style="136" customWidth="1"/>
    <col min="11285" max="11520" width="9.140625" style="136"/>
    <col min="11521" max="11521" width="4.7109375" style="136" customWidth="1"/>
    <col min="11522" max="11522" width="14.7109375" style="136" customWidth="1"/>
    <col min="11523" max="11523" width="14.85546875" style="136" customWidth="1"/>
    <col min="11524" max="11524" width="14.140625" style="136" customWidth="1"/>
    <col min="11525" max="11525" width="16.42578125" style="136" customWidth="1"/>
    <col min="11526" max="11526" width="15.5703125" style="136" bestFit="1" customWidth="1"/>
    <col min="11527" max="11527" width="10.5703125" style="136" customWidth="1"/>
    <col min="11528" max="11528" width="12.7109375" style="136" customWidth="1"/>
    <col min="11529" max="11529" width="13.28515625" style="136" customWidth="1"/>
    <col min="11530" max="11530" width="14.7109375" style="136" customWidth="1"/>
    <col min="11531" max="11531" width="10.85546875" style="136" customWidth="1"/>
    <col min="11532" max="11532" width="9.7109375" style="136" customWidth="1"/>
    <col min="11533" max="11533" width="15.28515625" style="136" customWidth="1"/>
    <col min="11534" max="11534" width="14.28515625" style="136" customWidth="1"/>
    <col min="11535" max="11535" width="22.5703125" style="136" customWidth="1"/>
    <col min="11536" max="11536" width="21.42578125" style="136" customWidth="1"/>
    <col min="11537" max="11539" width="9.140625" style="136"/>
    <col min="11540" max="11540" width="11" style="136" customWidth="1"/>
    <col min="11541" max="11776" width="9.140625" style="136"/>
    <col min="11777" max="11777" width="4.7109375" style="136" customWidth="1"/>
    <col min="11778" max="11778" width="14.7109375" style="136" customWidth="1"/>
    <col min="11779" max="11779" width="14.85546875" style="136" customWidth="1"/>
    <col min="11780" max="11780" width="14.140625" style="136" customWidth="1"/>
    <col min="11781" max="11781" width="16.42578125" style="136" customWidth="1"/>
    <col min="11782" max="11782" width="15.5703125" style="136" bestFit="1" customWidth="1"/>
    <col min="11783" max="11783" width="10.5703125" style="136" customWidth="1"/>
    <col min="11784" max="11784" width="12.7109375" style="136" customWidth="1"/>
    <col min="11785" max="11785" width="13.28515625" style="136" customWidth="1"/>
    <col min="11786" max="11786" width="14.7109375" style="136" customWidth="1"/>
    <col min="11787" max="11787" width="10.85546875" style="136" customWidth="1"/>
    <col min="11788" max="11788" width="9.7109375" style="136" customWidth="1"/>
    <col min="11789" max="11789" width="15.28515625" style="136" customWidth="1"/>
    <col min="11790" max="11790" width="14.28515625" style="136" customWidth="1"/>
    <col min="11791" max="11791" width="22.5703125" style="136" customWidth="1"/>
    <col min="11792" max="11792" width="21.42578125" style="136" customWidth="1"/>
    <col min="11793" max="11795" width="9.140625" style="136"/>
    <col min="11796" max="11796" width="11" style="136" customWidth="1"/>
    <col min="11797" max="12032" width="9.140625" style="136"/>
    <col min="12033" max="12033" width="4.7109375" style="136" customWidth="1"/>
    <col min="12034" max="12034" width="14.7109375" style="136" customWidth="1"/>
    <col min="12035" max="12035" width="14.85546875" style="136" customWidth="1"/>
    <col min="12036" max="12036" width="14.140625" style="136" customWidth="1"/>
    <col min="12037" max="12037" width="16.42578125" style="136" customWidth="1"/>
    <col min="12038" max="12038" width="15.5703125" style="136" bestFit="1" customWidth="1"/>
    <col min="12039" max="12039" width="10.5703125" style="136" customWidth="1"/>
    <col min="12040" max="12040" width="12.7109375" style="136" customWidth="1"/>
    <col min="12041" max="12041" width="13.28515625" style="136" customWidth="1"/>
    <col min="12042" max="12042" width="14.7109375" style="136" customWidth="1"/>
    <col min="12043" max="12043" width="10.85546875" style="136" customWidth="1"/>
    <col min="12044" max="12044" width="9.7109375" style="136" customWidth="1"/>
    <col min="12045" max="12045" width="15.28515625" style="136" customWidth="1"/>
    <col min="12046" max="12046" width="14.28515625" style="136" customWidth="1"/>
    <col min="12047" max="12047" width="22.5703125" style="136" customWidth="1"/>
    <col min="12048" max="12048" width="21.42578125" style="136" customWidth="1"/>
    <col min="12049" max="12051" width="9.140625" style="136"/>
    <col min="12052" max="12052" width="11" style="136" customWidth="1"/>
    <col min="12053" max="12288" width="9.140625" style="136"/>
    <col min="12289" max="12289" width="4.7109375" style="136" customWidth="1"/>
    <col min="12290" max="12290" width="14.7109375" style="136" customWidth="1"/>
    <col min="12291" max="12291" width="14.85546875" style="136" customWidth="1"/>
    <col min="12292" max="12292" width="14.140625" style="136" customWidth="1"/>
    <col min="12293" max="12293" width="16.42578125" style="136" customWidth="1"/>
    <col min="12294" max="12294" width="15.5703125" style="136" bestFit="1" customWidth="1"/>
    <col min="12295" max="12295" width="10.5703125" style="136" customWidth="1"/>
    <col min="12296" max="12296" width="12.7109375" style="136" customWidth="1"/>
    <col min="12297" max="12297" width="13.28515625" style="136" customWidth="1"/>
    <col min="12298" max="12298" width="14.7109375" style="136" customWidth="1"/>
    <col min="12299" max="12299" width="10.85546875" style="136" customWidth="1"/>
    <col min="12300" max="12300" width="9.7109375" style="136" customWidth="1"/>
    <col min="12301" max="12301" width="15.28515625" style="136" customWidth="1"/>
    <col min="12302" max="12302" width="14.28515625" style="136" customWidth="1"/>
    <col min="12303" max="12303" width="22.5703125" style="136" customWidth="1"/>
    <col min="12304" max="12304" width="21.42578125" style="136" customWidth="1"/>
    <col min="12305" max="12307" width="9.140625" style="136"/>
    <col min="12308" max="12308" width="11" style="136" customWidth="1"/>
    <col min="12309" max="12544" width="9.140625" style="136"/>
    <col min="12545" max="12545" width="4.7109375" style="136" customWidth="1"/>
    <col min="12546" max="12546" width="14.7109375" style="136" customWidth="1"/>
    <col min="12547" max="12547" width="14.85546875" style="136" customWidth="1"/>
    <col min="12548" max="12548" width="14.140625" style="136" customWidth="1"/>
    <col min="12549" max="12549" width="16.42578125" style="136" customWidth="1"/>
    <col min="12550" max="12550" width="15.5703125" style="136" bestFit="1" customWidth="1"/>
    <col min="12551" max="12551" width="10.5703125" style="136" customWidth="1"/>
    <col min="12552" max="12552" width="12.7109375" style="136" customWidth="1"/>
    <col min="12553" max="12553" width="13.28515625" style="136" customWidth="1"/>
    <col min="12554" max="12554" width="14.7109375" style="136" customWidth="1"/>
    <col min="12555" max="12555" width="10.85546875" style="136" customWidth="1"/>
    <col min="12556" max="12556" width="9.7109375" style="136" customWidth="1"/>
    <col min="12557" max="12557" width="15.28515625" style="136" customWidth="1"/>
    <col min="12558" max="12558" width="14.28515625" style="136" customWidth="1"/>
    <col min="12559" max="12559" width="22.5703125" style="136" customWidth="1"/>
    <col min="12560" max="12560" width="21.42578125" style="136" customWidth="1"/>
    <col min="12561" max="12563" width="9.140625" style="136"/>
    <col min="12564" max="12564" width="11" style="136" customWidth="1"/>
    <col min="12565" max="12800" width="9.140625" style="136"/>
    <col min="12801" max="12801" width="4.7109375" style="136" customWidth="1"/>
    <col min="12802" max="12802" width="14.7109375" style="136" customWidth="1"/>
    <col min="12803" max="12803" width="14.85546875" style="136" customWidth="1"/>
    <col min="12804" max="12804" width="14.140625" style="136" customWidth="1"/>
    <col min="12805" max="12805" width="16.42578125" style="136" customWidth="1"/>
    <col min="12806" max="12806" width="15.5703125" style="136" bestFit="1" customWidth="1"/>
    <col min="12807" max="12807" width="10.5703125" style="136" customWidth="1"/>
    <col min="12808" max="12808" width="12.7109375" style="136" customWidth="1"/>
    <col min="12809" max="12809" width="13.28515625" style="136" customWidth="1"/>
    <col min="12810" max="12810" width="14.7109375" style="136" customWidth="1"/>
    <col min="12811" max="12811" width="10.85546875" style="136" customWidth="1"/>
    <col min="12812" max="12812" width="9.7109375" style="136" customWidth="1"/>
    <col min="12813" max="12813" width="15.28515625" style="136" customWidth="1"/>
    <col min="12814" max="12814" width="14.28515625" style="136" customWidth="1"/>
    <col min="12815" max="12815" width="22.5703125" style="136" customWidth="1"/>
    <col min="12816" max="12816" width="21.42578125" style="136" customWidth="1"/>
    <col min="12817" max="12819" width="9.140625" style="136"/>
    <col min="12820" max="12820" width="11" style="136" customWidth="1"/>
    <col min="12821" max="13056" width="9.140625" style="136"/>
    <col min="13057" max="13057" width="4.7109375" style="136" customWidth="1"/>
    <col min="13058" max="13058" width="14.7109375" style="136" customWidth="1"/>
    <col min="13059" max="13059" width="14.85546875" style="136" customWidth="1"/>
    <col min="13060" max="13060" width="14.140625" style="136" customWidth="1"/>
    <col min="13061" max="13061" width="16.42578125" style="136" customWidth="1"/>
    <col min="13062" max="13062" width="15.5703125" style="136" bestFit="1" customWidth="1"/>
    <col min="13063" max="13063" width="10.5703125" style="136" customWidth="1"/>
    <col min="13064" max="13064" width="12.7109375" style="136" customWidth="1"/>
    <col min="13065" max="13065" width="13.28515625" style="136" customWidth="1"/>
    <col min="13066" max="13066" width="14.7109375" style="136" customWidth="1"/>
    <col min="13067" max="13067" width="10.85546875" style="136" customWidth="1"/>
    <col min="13068" max="13068" width="9.7109375" style="136" customWidth="1"/>
    <col min="13069" max="13069" width="15.28515625" style="136" customWidth="1"/>
    <col min="13070" max="13070" width="14.28515625" style="136" customWidth="1"/>
    <col min="13071" max="13071" width="22.5703125" style="136" customWidth="1"/>
    <col min="13072" max="13072" width="21.42578125" style="136" customWidth="1"/>
    <col min="13073" max="13075" width="9.140625" style="136"/>
    <col min="13076" max="13076" width="11" style="136" customWidth="1"/>
    <col min="13077" max="13312" width="9.140625" style="136"/>
    <col min="13313" max="13313" width="4.7109375" style="136" customWidth="1"/>
    <col min="13314" max="13314" width="14.7109375" style="136" customWidth="1"/>
    <col min="13315" max="13315" width="14.85546875" style="136" customWidth="1"/>
    <col min="13316" max="13316" width="14.140625" style="136" customWidth="1"/>
    <col min="13317" max="13317" width="16.42578125" style="136" customWidth="1"/>
    <col min="13318" max="13318" width="15.5703125" style="136" bestFit="1" customWidth="1"/>
    <col min="13319" max="13319" width="10.5703125" style="136" customWidth="1"/>
    <col min="13320" max="13320" width="12.7109375" style="136" customWidth="1"/>
    <col min="13321" max="13321" width="13.28515625" style="136" customWidth="1"/>
    <col min="13322" max="13322" width="14.7109375" style="136" customWidth="1"/>
    <col min="13323" max="13323" width="10.85546875" style="136" customWidth="1"/>
    <col min="13324" max="13324" width="9.7109375" style="136" customWidth="1"/>
    <col min="13325" max="13325" width="15.28515625" style="136" customWidth="1"/>
    <col min="13326" max="13326" width="14.28515625" style="136" customWidth="1"/>
    <col min="13327" max="13327" width="22.5703125" style="136" customWidth="1"/>
    <col min="13328" max="13328" width="21.42578125" style="136" customWidth="1"/>
    <col min="13329" max="13331" width="9.140625" style="136"/>
    <col min="13332" max="13332" width="11" style="136" customWidth="1"/>
    <col min="13333" max="13568" width="9.140625" style="136"/>
    <col min="13569" max="13569" width="4.7109375" style="136" customWidth="1"/>
    <col min="13570" max="13570" width="14.7109375" style="136" customWidth="1"/>
    <col min="13571" max="13571" width="14.85546875" style="136" customWidth="1"/>
    <col min="13572" max="13572" width="14.140625" style="136" customWidth="1"/>
    <col min="13573" max="13573" width="16.42578125" style="136" customWidth="1"/>
    <col min="13574" max="13574" width="15.5703125" style="136" bestFit="1" customWidth="1"/>
    <col min="13575" max="13575" width="10.5703125" style="136" customWidth="1"/>
    <col min="13576" max="13576" width="12.7109375" style="136" customWidth="1"/>
    <col min="13577" max="13577" width="13.28515625" style="136" customWidth="1"/>
    <col min="13578" max="13578" width="14.7109375" style="136" customWidth="1"/>
    <col min="13579" max="13579" width="10.85546875" style="136" customWidth="1"/>
    <col min="13580" max="13580" width="9.7109375" style="136" customWidth="1"/>
    <col min="13581" max="13581" width="15.28515625" style="136" customWidth="1"/>
    <col min="13582" max="13582" width="14.28515625" style="136" customWidth="1"/>
    <col min="13583" max="13583" width="22.5703125" style="136" customWidth="1"/>
    <col min="13584" max="13584" width="21.42578125" style="136" customWidth="1"/>
    <col min="13585" max="13587" width="9.140625" style="136"/>
    <col min="13588" max="13588" width="11" style="136" customWidth="1"/>
    <col min="13589" max="13824" width="9.140625" style="136"/>
    <col min="13825" max="13825" width="4.7109375" style="136" customWidth="1"/>
    <col min="13826" max="13826" width="14.7109375" style="136" customWidth="1"/>
    <col min="13827" max="13827" width="14.85546875" style="136" customWidth="1"/>
    <col min="13828" max="13828" width="14.140625" style="136" customWidth="1"/>
    <col min="13829" max="13829" width="16.42578125" style="136" customWidth="1"/>
    <col min="13830" max="13830" width="15.5703125" style="136" bestFit="1" customWidth="1"/>
    <col min="13831" max="13831" width="10.5703125" style="136" customWidth="1"/>
    <col min="13832" max="13832" width="12.7109375" style="136" customWidth="1"/>
    <col min="13833" max="13833" width="13.28515625" style="136" customWidth="1"/>
    <col min="13834" max="13834" width="14.7109375" style="136" customWidth="1"/>
    <col min="13835" max="13835" width="10.85546875" style="136" customWidth="1"/>
    <col min="13836" max="13836" width="9.7109375" style="136" customWidth="1"/>
    <col min="13837" max="13837" width="15.28515625" style="136" customWidth="1"/>
    <col min="13838" max="13838" width="14.28515625" style="136" customWidth="1"/>
    <col min="13839" max="13839" width="22.5703125" style="136" customWidth="1"/>
    <col min="13840" max="13840" width="21.42578125" style="136" customWidth="1"/>
    <col min="13841" max="13843" width="9.140625" style="136"/>
    <col min="13844" max="13844" width="11" style="136" customWidth="1"/>
    <col min="13845" max="14080" width="9.140625" style="136"/>
    <col min="14081" max="14081" width="4.7109375" style="136" customWidth="1"/>
    <col min="14082" max="14082" width="14.7109375" style="136" customWidth="1"/>
    <col min="14083" max="14083" width="14.85546875" style="136" customWidth="1"/>
    <col min="14084" max="14084" width="14.140625" style="136" customWidth="1"/>
    <col min="14085" max="14085" width="16.42578125" style="136" customWidth="1"/>
    <col min="14086" max="14086" width="15.5703125" style="136" bestFit="1" customWidth="1"/>
    <col min="14087" max="14087" width="10.5703125" style="136" customWidth="1"/>
    <col min="14088" max="14088" width="12.7109375" style="136" customWidth="1"/>
    <col min="14089" max="14089" width="13.28515625" style="136" customWidth="1"/>
    <col min="14090" max="14090" width="14.7109375" style="136" customWidth="1"/>
    <col min="14091" max="14091" width="10.85546875" style="136" customWidth="1"/>
    <col min="14092" max="14092" width="9.7109375" style="136" customWidth="1"/>
    <col min="14093" max="14093" width="15.28515625" style="136" customWidth="1"/>
    <col min="14094" max="14094" width="14.28515625" style="136" customWidth="1"/>
    <col min="14095" max="14095" width="22.5703125" style="136" customWidth="1"/>
    <col min="14096" max="14096" width="21.42578125" style="136" customWidth="1"/>
    <col min="14097" max="14099" width="9.140625" style="136"/>
    <col min="14100" max="14100" width="11" style="136" customWidth="1"/>
    <col min="14101" max="14336" width="9.140625" style="136"/>
    <col min="14337" max="14337" width="4.7109375" style="136" customWidth="1"/>
    <col min="14338" max="14338" width="14.7109375" style="136" customWidth="1"/>
    <col min="14339" max="14339" width="14.85546875" style="136" customWidth="1"/>
    <col min="14340" max="14340" width="14.140625" style="136" customWidth="1"/>
    <col min="14341" max="14341" width="16.42578125" style="136" customWidth="1"/>
    <col min="14342" max="14342" width="15.5703125" style="136" bestFit="1" customWidth="1"/>
    <col min="14343" max="14343" width="10.5703125" style="136" customWidth="1"/>
    <col min="14344" max="14344" width="12.7109375" style="136" customWidth="1"/>
    <col min="14345" max="14345" width="13.28515625" style="136" customWidth="1"/>
    <col min="14346" max="14346" width="14.7109375" style="136" customWidth="1"/>
    <col min="14347" max="14347" width="10.85546875" style="136" customWidth="1"/>
    <col min="14348" max="14348" width="9.7109375" style="136" customWidth="1"/>
    <col min="14349" max="14349" width="15.28515625" style="136" customWidth="1"/>
    <col min="14350" max="14350" width="14.28515625" style="136" customWidth="1"/>
    <col min="14351" max="14351" width="22.5703125" style="136" customWidth="1"/>
    <col min="14352" max="14352" width="21.42578125" style="136" customWidth="1"/>
    <col min="14353" max="14355" width="9.140625" style="136"/>
    <col min="14356" max="14356" width="11" style="136" customWidth="1"/>
    <col min="14357" max="14592" width="9.140625" style="136"/>
    <col min="14593" max="14593" width="4.7109375" style="136" customWidth="1"/>
    <col min="14594" max="14594" width="14.7109375" style="136" customWidth="1"/>
    <col min="14595" max="14595" width="14.85546875" style="136" customWidth="1"/>
    <col min="14596" max="14596" width="14.140625" style="136" customWidth="1"/>
    <col min="14597" max="14597" width="16.42578125" style="136" customWidth="1"/>
    <col min="14598" max="14598" width="15.5703125" style="136" bestFit="1" customWidth="1"/>
    <col min="14599" max="14599" width="10.5703125" style="136" customWidth="1"/>
    <col min="14600" max="14600" width="12.7109375" style="136" customWidth="1"/>
    <col min="14601" max="14601" width="13.28515625" style="136" customWidth="1"/>
    <col min="14602" max="14602" width="14.7109375" style="136" customWidth="1"/>
    <col min="14603" max="14603" width="10.85546875" style="136" customWidth="1"/>
    <col min="14604" max="14604" width="9.7109375" style="136" customWidth="1"/>
    <col min="14605" max="14605" width="15.28515625" style="136" customWidth="1"/>
    <col min="14606" max="14606" width="14.28515625" style="136" customWidth="1"/>
    <col min="14607" max="14607" width="22.5703125" style="136" customWidth="1"/>
    <col min="14608" max="14608" width="21.42578125" style="136" customWidth="1"/>
    <col min="14609" max="14611" width="9.140625" style="136"/>
    <col min="14612" max="14612" width="11" style="136" customWidth="1"/>
    <col min="14613" max="14848" width="9.140625" style="136"/>
    <col min="14849" max="14849" width="4.7109375" style="136" customWidth="1"/>
    <col min="14850" max="14850" width="14.7109375" style="136" customWidth="1"/>
    <col min="14851" max="14851" width="14.85546875" style="136" customWidth="1"/>
    <col min="14852" max="14852" width="14.140625" style="136" customWidth="1"/>
    <col min="14853" max="14853" width="16.42578125" style="136" customWidth="1"/>
    <col min="14854" max="14854" width="15.5703125" style="136" bestFit="1" customWidth="1"/>
    <col min="14855" max="14855" width="10.5703125" style="136" customWidth="1"/>
    <col min="14856" max="14856" width="12.7109375" style="136" customWidth="1"/>
    <col min="14857" max="14857" width="13.28515625" style="136" customWidth="1"/>
    <col min="14858" max="14858" width="14.7109375" style="136" customWidth="1"/>
    <col min="14859" max="14859" width="10.85546875" style="136" customWidth="1"/>
    <col min="14860" max="14860" width="9.7109375" style="136" customWidth="1"/>
    <col min="14861" max="14861" width="15.28515625" style="136" customWidth="1"/>
    <col min="14862" max="14862" width="14.28515625" style="136" customWidth="1"/>
    <col min="14863" max="14863" width="22.5703125" style="136" customWidth="1"/>
    <col min="14864" max="14864" width="21.42578125" style="136" customWidth="1"/>
    <col min="14865" max="14867" width="9.140625" style="136"/>
    <col min="14868" max="14868" width="11" style="136" customWidth="1"/>
    <col min="14869" max="15104" width="9.140625" style="136"/>
    <col min="15105" max="15105" width="4.7109375" style="136" customWidth="1"/>
    <col min="15106" max="15106" width="14.7109375" style="136" customWidth="1"/>
    <col min="15107" max="15107" width="14.85546875" style="136" customWidth="1"/>
    <col min="15108" max="15108" width="14.140625" style="136" customWidth="1"/>
    <col min="15109" max="15109" width="16.42578125" style="136" customWidth="1"/>
    <col min="15110" max="15110" width="15.5703125" style="136" bestFit="1" customWidth="1"/>
    <col min="15111" max="15111" width="10.5703125" style="136" customWidth="1"/>
    <col min="15112" max="15112" width="12.7109375" style="136" customWidth="1"/>
    <col min="15113" max="15113" width="13.28515625" style="136" customWidth="1"/>
    <col min="15114" max="15114" width="14.7109375" style="136" customWidth="1"/>
    <col min="15115" max="15115" width="10.85546875" style="136" customWidth="1"/>
    <col min="15116" max="15116" width="9.7109375" style="136" customWidth="1"/>
    <col min="15117" max="15117" width="15.28515625" style="136" customWidth="1"/>
    <col min="15118" max="15118" width="14.28515625" style="136" customWidth="1"/>
    <col min="15119" max="15119" width="22.5703125" style="136" customWidth="1"/>
    <col min="15120" max="15120" width="21.42578125" style="136" customWidth="1"/>
    <col min="15121" max="15123" width="9.140625" style="136"/>
    <col min="15124" max="15124" width="11" style="136" customWidth="1"/>
    <col min="15125" max="15360" width="9.140625" style="136"/>
    <col min="15361" max="15361" width="4.7109375" style="136" customWidth="1"/>
    <col min="15362" max="15362" width="14.7109375" style="136" customWidth="1"/>
    <col min="15363" max="15363" width="14.85546875" style="136" customWidth="1"/>
    <col min="15364" max="15364" width="14.140625" style="136" customWidth="1"/>
    <col min="15365" max="15365" width="16.42578125" style="136" customWidth="1"/>
    <col min="15366" max="15366" width="15.5703125" style="136" bestFit="1" customWidth="1"/>
    <col min="15367" max="15367" width="10.5703125" style="136" customWidth="1"/>
    <col min="15368" max="15368" width="12.7109375" style="136" customWidth="1"/>
    <col min="15369" max="15369" width="13.28515625" style="136" customWidth="1"/>
    <col min="15370" max="15370" width="14.7109375" style="136" customWidth="1"/>
    <col min="15371" max="15371" width="10.85546875" style="136" customWidth="1"/>
    <col min="15372" max="15372" width="9.7109375" style="136" customWidth="1"/>
    <col min="15373" max="15373" width="15.28515625" style="136" customWidth="1"/>
    <col min="15374" max="15374" width="14.28515625" style="136" customWidth="1"/>
    <col min="15375" max="15375" width="22.5703125" style="136" customWidth="1"/>
    <col min="15376" max="15376" width="21.42578125" style="136" customWidth="1"/>
    <col min="15377" max="15379" width="9.140625" style="136"/>
    <col min="15380" max="15380" width="11" style="136" customWidth="1"/>
    <col min="15381" max="15616" width="9.140625" style="136"/>
    <col min="15617" max="15617" width="4.7109375" style="136" customWidth="1"/>
    <col min="15618" max="15618" width="14.7109375" style="136" customWidth="1"/>
    <col min="15619" max="15619" width="14.85546875" style="136" customWidth="1"/>
    <col min="15620" max="15620" width="14.140625" style="136" customWidth="1"/>
    <col min="15621" max="15621" width="16.42578125" style="136" customWidth="1"/>
    <col min="15622" max="15622" width="15.5703125" style="136" bestFit="1" customWidth="1"/>
    <col min="15623" max="15623" width="10.5703125" style="136" customWidth="1"/>
    <col min="15624" max="15624" width="12.7109375" style="136" customWidth="1"/>
    <col min="15625" max="15625" width="13.28515625" style="136" customWidth="1"/>
    <col min="15626" max="15626" width="14.7109375" style="136" customWidth="1"/>
    <col min="15627" max="15627" width="10.85546875" style="136" customWidth="1"/>
    <col min="15628" max="15628" width="9.7109375" style="136" customWidth="1"/>
    <col min="15629" max="15629" width="15.28515625" style="136" customWidth="1"/>
    <col min="15630" max="15630" width="14.28515625" style="136" customWidth="1"/>
    <col min="15631" max="15631" width="22.5703125" style="136" customWidth="1"/>
    <col min="15632" max="15632" width="21.42578125" style="136" customWidth="1"/>
    <col min="15633" max="15635" width="9.140625" style="136"/>
    <col min="15636" max="15636" width="11" style="136" customWidth="1"/>
    <col min="15637" max="15872" width="9.140625" style="136"/>
    <col min="15873" max="15873" width="4.7109375" style="136" customWidth="1"/>
    <col min="15874" max="15874" width="14.7109375" style="136" customWidth="1"/>
    <col min="15875" max="15875" width="14.85546875" style="136" customWidth="1"/>
    <col min="15876" max="15876" width="14.140625" style="136" customWidth="1"/>
    <col min="15877" max="15877" width="16.42578125" style="136" customWidth="1"/>
    <col min="15878" max="15878" width="15.5703125" style="136" bestFit="1" customWidth="1"/>
    <col min="15879" max="15879" width="10.5703125" style="136" customWidth="1"/>
    <col min="15880" max="15880" width="12.7109375" style="136" customWidth="1"/>
    <col min="15881" max="15881" width="13.28515625" style="136" customWidth="1"/>
    <col min="15882" max="15882" width="14.7109375" style="136" customWidth="1"/>
    <col min="15883" max="15883" width="10.85546875" style="136" customWidth="1"/>
    <col min="15884" max="15884" width="9.7109375" style="136" customWidth="1"/>
    <col min="15885" max="15885" width="15.28515625" style="136" customWidth="1"/>
    <col min="15886" max="15886" width="14.28515625" style="136" customWidth="1"/>
    <col min="15887" max="15887" width="22.5703125" style="136" customWidth="1"/>
    <col min="15888" max="15888" width="21.42578125" style="136" customWidth="1"/>
    <col min="15889" max="15891" width="9.140625" style="136"/>
    <col min="15892" max="15892" width="11" style="136" customWidth="1"/>
    <col min="15893" max="16128" width="9.140625" style="136"/>
    <col min="16129" max="16129" width="4.7109375" style="136" customWidth="1"/>
    <col min="16130" max="16130" width="14.7109375" style="136" customWidth="1"/>
    <col min="16131" max="16131" width="14.85546875" style="136" customWidth="1"/>
    <col min="16132" max="16132" width="14.140625" style="136" customWidth="1"/>
    <col min="16133" max="16133" width="16.42578125" style="136" customWidth="1"/>
    <col min="16134" max="16134" width="15.5703125" style="136" bestFit="1" customWidth="1"/>
    <col min="16135" max="16135" width="10.5703125" style="136" customWidth="1"/>
    <col min="16136" max="16136" width="12.7109375" style="136" customWidth="1"/>
    <col min="16137" max="16137" width="13.28515625" style="136" customWidth="1"/>
    <col min="16138" max="16138" width="14.7109375" style="136" customWidth="1"/>
    <col min="16139" max="16139" width="10.85546875" style="136" customWidth="1"/>
    <col min="16140" max="16140" width="9.7109375" style="136" customWidth="1"/>
    <col min="16141" max="16141" width="15.28515625" style="136" customWidth="1"/>
    <col min="16142" max="16142" width="14.28515625" style="136" customWidth="1"/>
    <col min="16143" max="16143" width="22.5703125" style="136" customWidth="1"/>
    <col min="16144" max="16144" width="21.42578125" style="136" customWidth="1"/>
    <col min="16145" max="16147" width="9.140625" style="136"/>
    <col min="16148" max="16148" width="11" style="136" customWidth="1"/>
    <col min="16149" max="16384" width="9.140625" style="136"/>
  </cols>
  <sheetData>
    <row r="1" spans="1:16" s="123" customFormat="1" ht="15.75" customHeight="1" x14ac:dyDescent="0.25">
      <c r="P1" s="123" t="s">
        <v>70</v>
      </c>
    </row>
    <row r="2" spans="1:16" s="124" customFormat="1" ht="18" customHeight="1" x14ac:dyDescent="0.4">
      <c r="B2" s="497" t="s">
        <v>0</v>
      </c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</row>
    <row r="3" spans="1:16" s="125" customFormat="1" ht="42" customHeight="1" x14ac:dyDescent="0.35">
      <c r="B3" s="498" t="s">
        <v>148</v>
      </c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</row>
    <row r="4" spans="1:16" s="123" customFormat="1" ht="22.5" customHeight="1" thickBot="1" x14ac:dyDescent="0.4">
      <c r="B4" s="499" t="s">
        <v>107</v>
      </c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</row>
    <row r="5" spans="1:16" s="126" customFormat="1" ht="39" customHeight="1" thickBot="1" x14ac:dyDescent="0.3">
      <c r="A5" s="500" t="s">
        <v>1</v>
      </c>
      <c r="B5" s="503" t="s">
        <v>72</v>
      </c>
      <c r="C5" s="635" t="s">
        <v>73</v>
      </c>
      <c r="D5" s="638" t="s">
        <v>2</v>
      </c>
      <c r="E5" s="641" t="s">
        <v>3</v>
      </c>
      <c r="F5" s="642"/>
      <c r="G5" s="642"/>
      <c r="H5" s="642"/>
      <c r="I5" s="643"/>
      <c r="J5" s="641" t="s">
        <v>4</v>
      </c>
      <c r="K5" s="642"/>
      <c r="L5" s="642"/>
      <c r="M5" s="642"/>
      <c r="N5" s="643"/>
      <c r="O5" s="644" t="s">
        <v>5</v>
      </c>
      <c r="P5" s="645"/>
    </row>
    <row r="6" spans="1:16" s="126" customFormat="1" ht="46.5" customHeight="1" x14ac:dyDescent="0.25">
      <c r="A6" s="501"/>
      <c r="B6" s="504"/>
      <c r="C6" s="636"/>
      <c r="D6" s="639"/>
      <c r="E6" s="632" t="s">
        <v>74</v>
      </c>
      <c r="F6" s="631" t="s">
        <v>94</v>
      </c>
      <c r="G6" s="631"/>
      <c r="H6" s="631" t="s">
        <v>7</v>
      </c>
      <c r="I6" s="650"/>
      <c r="J6" s="632" t="s">
        <v>75</v>
      </c>
      <c r="K6" s="631" t="s">
        <v>95</v>
      </c>
      <c r="L6" s="631"/>
      <c r="M6" s="631" t="s">
        <v>9</v>
      </c>
      <c r="N6" s="631"/>
      <c r="O6" s="646" t="s">
        <v>10</v>
      </c>
      <c r="P6" s="648" t="s">
        <v>11</v>
      </c>
    </row>
    <row r="7" spans="1:16" s="126" customFormat="1" ht="48" customHeight="1" thickBot="1" x14ac:dyDescent="0.3">
      <c r="A7" s="502"/>
      <c r="B7" s="634"/>
      <c r="C7" s="637"/>
      <c r="D7" s="640"/>
      <c r="E7" s="633"/>
      <c r="F7" s="271" t="s">
        <v>12</v>
      </c>
      <c r="G7" s="271" t="s">
        <v>13</v>
      </c>
      <c r="H7" s="271" t="s">
        <v>12</v>
      </c>
      <c r="I7" s="271" t="s">
        <v>13</v>
      </c>
      <c r="J7" s="633"/>
      <c r="K7" s="271" t="s">
        <v>12</v>
      </c>
      <c r="L7" s="271" t="s">
        <v>13</v>
      </c>
      <c r="M7" s="271" t="s">
        <v>12</v>
      </c>
      <c r="N7" s="271" t="s">
        <v>13</v>
      </c>
      <c r="O7" s="647"/>
      <c r="P7" s="649"/>
    </row>
    <row r="8" spans="1:16" s="131" customFormat="1" ht="15.75" customHeight="1" thickBot="1" x14ac:dyDescent="0.3">
      <c r="A8" s="216">
        <v>1</v>
      </c>
      <c r="B8" s="272">
        <v>2</v>
      </c>
      <c r="C8" s="272">
        <v>3</v>
      </c>
      <c r="D8" s="273">
        <v>4</v>
      </c>
      <c r="E8" s="216"/>
      <c r="F8" s="272">
        <v>5</v>
      </c>
      <c r="G8" s="272">
        <v>6</v>
      </c>
      <c r="H8" s="272">
        <v>7</v>
      </c>
      <c r="I8" s="274">
        <v>8</v>
      </c>
      <c r="J8" s="275"/>
      <c r="K8" s="272">
        <v>9</v>
      </c>
      <c r="L8" s="272">
        <v>10</v>
      </c>
      <c r="M8" s="272">
        <v>11</v>
      </c>
      <c r="N8" s="272">
        <v>12</v>
      </c>
      <c r="O8" s="276">
        <v>13</v>
      </c>
      <c r="P8" s="277">
        <v>14</v>
      </c>
    </row>
    <row r="9" spans="1:16" ht="17.100000000000001" customHeight="1" x14ac:dyDescent="0.25">
      <c r="A9" s="475">
        <v>1</v>
      </c>
      <c r="B9" s="478" t="s">
        <v>149</v>
      </c>
      <c r="C9" s="481">
        <f>E14+J14</f>
        <v>413.49</v>
      </c>
      <c r="D9" s="133" t="s">
        <v>14</v>
      </c>
      <c r="E9" s="133">
        <v>88.43</v>
      </c>
      <c r="F9" s="132">
        <v>88.43</v>
      </c>
      <c r="G9" s="132">
        <v>71.043899999999994</v>
      </c>
      <c r="H9" s="132">
        <v>8261</v>
      </c>
      <c r="I9" s="132">
        <v>8000</v>
      </c>
      <c r="J9" s="132"/>
      <c r="K9" s="132"/>
      <c r="L9" s="132"/>
      <c r="M9" s="132"/>
      <c r="N9" s="132"/>
      <c r="O9" s="134">
        <f>G9+L9</f>
        <v>71.043899999999994</v>
      </c>
      <c r="P9" s="135">
        <f>I9+N9</f>
        <v>8000</v>
      </c>
    </row>
    <row r="10" spans="1:16" ht="17.100000000000001" customHeight="1" x14ac:dyDescent="0.25">
      <c r="A10" s="476"/>
      <c r="B10" s="479"/>
      <c r="C10" s="482"/>
      <c r="D10" s="138" t="s">
        <v>78</v>
      </c>
      <c r="E10" s="138">
        <v>1.28</v>
      </c>
      <c r="F10" s="137">
        <v>1.28</v>
      </c>
      <c r="G10" s="137"/>
      <c r="H10" s="137"/>
      <c r="I10" s="137"/>
      <c r="J10" s="137"/>
      <c r="K10" s="137"/>
      <c r="L10" s="137"/>
      <c r="M10" s="137"/>
      <c r="N10" s="137"/>
      <c r="O10" s="134">
        <f>G10+L10</f>
        <v>0</v>
      </c>
      <c r="P10" s="135">
        <f>I10+N10</f>
        <v>0</v>
      </c>
    </row>
    <row r="11" spans="1:16" ht="17.100000000000001" customHeight="1" x14ac:dyDescent="0.25">
      <c r="A11" s="476"/>
      <c r="B11" s="479"/>
      <c r="C11" s="482"/>
      <c r="D11" s="138" t="s">
        <v>15</v>
      </c>
      <c r="E11" s="138"/>
      <c r="F11" s="137"/>
      <c r="G11" s="137"/>
      <c r="H11" s="137"/>
      <c r="I11" s="137"/>
      <c r="J11" s="137"/>
      <c r="K11" s="137"/>
      <c r="L11" s="137"/>
      <c r="M11" s="137"/>
      <c r="N11" s="137"/>
      <c r="O11" s="134">
        <f>G11+L11</f>
        <v>0</v>
      </c>
      <c r="P11" s="135">
        <f>I11+N11</f>
        <v>0</v>
      </c>
    </row>
    <row r="12" spans="1:16" ht="17.100000000000001" customHeight="1" x14ac:dyDescent="0.25">
      <c r="A12" s="476"/>
      <c r="B12" s="479"/>
      <c r="C12" s="482"/>
      <c r="D12" s="138" t="s">
        <v>16</v>
      </c>
      <c r="E12" s="138">
        <v>323.77999999999997</v>
      </c>
      <c r="F12" s="137">
        <v>323.77999999999997</v>
      </c>
      <c r="G12" s="137"/>
      <c r="H12" s="137"/>
      <c r="I12" s="137"/>
      <c r="J12" s="137"/>
      <c r="K12" s="137"/>
      <c r="L12" s="137"/>
      <c r="M12" s="137"/>
      <c r="N12" s="137"/>
      <c r="O12" s="134">
        <f>G12+L12</f>
        <v>0</v>
      </c>
      <c r="P12" s="135">
        <f>I12+N12</f>
        <v>0</v>
      </c>
    </row>
    <row r="13" spans="1:16" ht="17.100000000000001" customHeight="1" thickBot="1" x14ac:dyDescent="0.3">
      <c r="A13" s="476"/>
      <c r="B13" s="480"/>
      <c r="C13" s="483"/>
      <c r="D13" s="140" t="s">
        <v>17</v>
      </c>
      <c r="E13" s="140"/>
      <c r="F13" s="139"/>
      <c r="G13" s="139"/>
      <c r="H13" s="139"/>
      <c r="I13" s="139"/>
      <c r="J13" s="139"/>
      <c r="K13" s="139"/>
      <c r="L13" s="139"/>
      <c r="M13" s="139"/>
      <c r="N13" s="139"/>
      <c r="O13" s="134">
        <f>G13+L13</f>
        <v>0</v>
      </c>
      <c r="P13" s="135">
        <f>I13+N13</f>
        <v>0</v>
      </c>
    </row>
    <row r="14" spans="1:16" ht="17.100000000000001" customHeight="1" thickBot="1" x14ac:dyDescent="0.3">
      <c r="A14" s="477"/>
      <c r="B14" s="484" t="s">
        <v>18</v>
      </c>
      <c r="C14" s="485"/>
      <c r="D14" s="485"/>
      <c r="E14" s="141">
        <f>E9+E10+E11+E12+E13</f>
        <v>413.49</v>
      </c>
      <c r="F14" s="141">
        <f t="shared" ref="F14:N14" si="0">F9+F10+F11+F12+F13</f>
        <v>413.49</v>
      </c>
      <c r="G14" s="141">
        <f t="shared" si="0"/>
        <v>71.043899999999994</v>
      </c>
      <c r="H14" s="141">
        <f>H9+H10+H11+H12+H13</f>
        <v>8261</v>
      </c>
      <c r="I14" s="141">
        <f t="shared" si="0"/>
        <v>8000</v>
      </c>
      <c r="J14" s="141">
        <f t="shared" si="0"/>
        <v>0</v>
      </c>
      <c r="K14" s="141">
        <f t="shared" si="0"/>
        <v>0</v>
      </c>
      <c r="L14" s="141">
        <f t="shared" si="0"/>
        <v>0</v>
      </c>
      <c r="M14" s="141">
        <f t="shared" si="0"/>
        <v>0</v>
      </c>
      <c r="N14" s="141">
        <f t="shared" si="0"/>
        <v>0</v>
      </c>
      <c r="O14" s="141">
        <f>O9+O10+O11+O12+O13</f>
        <v>71.043899999999994</v>
      </c>
      <c r="P14" s="130">
        <f>P9+P10+P11+P12+P13</f>
        <v>8000</v>
      </c>
    </row>
    <row r="15" spans="1:16" ht="17.100000000000001" customHeight="1" x14ac:dyDescent="0.25">
      <c r="A15" s="475">
        <v>2</v>
      </c>
      <c r="B15" s="478" t="s">
        <v>150</v>
      </c>
      <c r="C15" s="481">
        <f>E20+J20</f>
        <v>25258.961900000002</v>
      </c>
      <c r="D15" s="133" t="s">
        <v>14</v>
      </c>
      <c r="E15" s="133">
        <v>3576.8231000000001</v>
      </c>
      <c r="F15" s="132">
        <v>3576.8231000000001</v>
      </c>
      <c r="G15" s="132">
        <v>2684.85</v>
      </c>
      <c r="H15" s="132">
        <v>54408.71</v>
      </c>
      <c r="I15" s="132">
        <v>35171.5</v>
      </c>
      <c r="J15" s="132">
        <v>361.99599999999998</v>
      </c>
      <c r="K15" s="132">
        <v>361.99599999999998</v>
      </c>
      <c r="L15" s="132">
        <v>147.66</v>
      </c>
      <c r="M15" s="132">
        <v>3660.48</v>
      </c>
      <c r="N15" s="132">
        <v>3470</v>
      </c>
      <c r="O15" s="134">
        <f>G15+L15</f>
        <v>2832.5099999999998</v>
      </c>
      <c r="P15" s="135">
        <f>I15+N15</f>
        <v>38641.5</v>
      </c>
    </row>
    <row r="16" spans="1:16" ht="17.100000000000001" customHeight="1" x14ac:dyDescent="0.25">
      <c r="A16" s="476"/>
      <c r="B16" s="479"/>
      <c r="C16" s="482"/>
      <c r="D16" s="138" t="s">
        <v>78</v>
      </c>
      <c r="E16" s="138">
        <v>25.53</v>
      </c>
      <c r="F16" s="137">
        <v>25.53</v>
      </c>
      <c r="G16" s="137">
        <v>25.53</v>
      </c>
      <c r="H16" s="137">
        <v>1790.3</v>
      </c>
      <c r="I16" s="137">
        <v>880.5</v>
      </c>
      <c r="J16" s="137"/>
      <c r="K16" s="137"/>
      <c r="L16" s="137"/>
      <c r="M16" s="137"/>
      <c r="N16" s="137"/>
      <c r="O16" s="134">
        <f>G16+L16</f>
        <v>25.53</v>
      </c>
      <c r="P16" s="135">
        <f>I16+N16</f>
        <v>880.5</v>
      </c>
    </row>
    <row r="17" spans="1:16" ht="17.100000000000001" customHeight="1" x14ac:dyDescent="0.25">
      <c r="A17" s="476"/>
      <c r="B17" s="479"/>
      <c r="C17" s="482"/>
      <c r="D17" s="138" t="s">
        <v>15</v>
      </c>
      <c r="E17" s="138">
        <v>296.57</v>
      </c>
      <c r="F17" s="137">
        <v>296.57</v>
      </c>
      <c r="G17" s="137">
        <v>201.32</v>
      </c>
      <c r="H17" s="137">
        <v>3352.5</v>
      </c>
      <c r="I17" s="137">
        <v>1765.02</v>
      </c>
      <c r="J17" s="137">
        <v>512.52</v>
      </c>
      <c r="K17" s="137">
        <v>512.52</v>
      </c>
      <c r="L17" s="137">
        <v>492.73</v>
      </c>
      <c r="M17" s="137">
        <v>3581.56</v>
      </c>
      <c r="N17" s="137">
        <v>2710</v>
      </c>
      <c r="O17" s="134">
        <f>G17+L17</f>
        <v>694.05</v>
      </c>
      <c r="P17" s="135">
        <f>I17+N17</f>
        <v>4475.0200000000004</v>
      </c>
    </row>
    <row r="18" spans="1:16" ht="17.100000000000001" customHeight="1" x14ac:dyDescent="0.25">
      <c r="A18" s="476"/>
      <c r="B18" s="479"/>
      <c r="C18" s="482"/>
      <c r="D18" s="138" t="s">
        <v>16</v>
      </c>
      <c r="E18" s="138">
        <v>16148.492899999999</v>
      </c>
      <c r="F18" s="137">
        <v>16148.492899999999</v>
      </c>
      <c r="G18" s="137">
        <v>3339.91</v>
      </c>
      <c r="H18" s="137">
        <v>14747.61</v>
      </c>
      <c r="I18" s="137">
        <v>9197.6200000000008</v>
      </c>
      <c r="J18" s="137">
        <v>2367.605</v>
      </c>
      <c r="K18" s="137">
        <v>2367.605</v>
      </c>
      <c r="L18" s="137">
        <v>1536.33</v>
      </c>
      <c r="M18" s="137">
        <v>3305.98</v>
      </c>
      <c r="N18" s="137">
        <v>2900</v>
      </c>
      <c r="O18" s="134">
        <f>G18+L18</f>
        <v>4876.24</v>
      </c>
      <c r="P18" s="135">
        <f>I18+N18</f>
        <v>12097.62</v>
      </c>
    </row>
    <row r="19" spans="1:16" ht="17.100000000000001" customHeight="1" thickBot="1" x14ac:dyDescent="0.3">
      <c r="A19" s="476"/>
      <c r="B19" s="480"/>
      <c r="C19" s="483"/>
      <c r="D19" s="140" t="s">
        <v>17</v>
      </c>
      <c r="E19" s="140">
        <v>1888.2889</v>
      </c>
      <c r="F19" s="139">
        <v>62.168599999999998</v>
      </c>
      <c r="G19" s="139">
        <v>62.168599999999998</v>
      </c>
      <c r="H19" s="139">
        <v>967</v>
      </c>
      <c r="I19" s="139">
        <v>663.11</v>
      </c>
      <c r="J19" s="139">
        <v>81.135999999999996</v>
      </c>
      <c r="K19" s="139">
        <v>20.05</v>
      </c>
      <c r="L19" s="139">
        <v>20.05</v>
      </c>
      <c r="M19" s="139">
        <v>15.36</v>
      </c>
      <c r="N19" s="139">
        <v>15.36</v>
      </c>
      <c r="O19" s="134">
        <f>G19+L19</f>
        <v>82.218599999999995</v>
      </c>
      <c r="P19" s="135">
        <f>I19+N19</f>
        <v>678.47</v>
      </c>
    </row>
    <row r="20" spans="1:16" ht="17.100000000000001" customHeight="1" thickBot="1" x14ac:dyDescent="0.3">
      <c r="A20" s="477"/>
      <c r="B20" s="484" t="s">
        <v>18</v>
      </c>
      <c r="C20" s="485"/>
      <c r="D20" s="485"/>
      <c r="E20" s="141">
        <f>E15+E16+E17+E18+E19</f>
        <v>21935.704900000001</v>
      </c>
      <c r="F20" s="141">
        <f t="shared" ref="F20:N20" si="1">F15+F16+F17+F18+F19</f>
        <v>20109.584600000002</v>
      </c>
      <c r="G20" s="141">
        <f t="shared" si="1"/>
        <v>6313.7786000000006</v>
      </c>
      <c r="H20" s="141">
        <f t="shared" si="1"/>
        <v>75266.12</v>
      </c>
      <c r="I20" s="141">
        <f t="shared" si="1"/>
        <v>47677.75</v>
      </c>
      <c r="J20" s="141">
        <f t="shared" si="1"/>
        <v>3323.2570000000001</v>
      </c>
      <c r="K20" s="141">
        <f t="shared" si="1"/>
        <v>3262.1710000000003</v>
      </c>
      <c r="L20" s="141">
        <f t="shared" si="1"/>
        <v>2196.77</v>
      </c>
      <c r="M20" s="141">
        <f t="shared" si="1"/>
        <v>10563.380000000001</v>
      </c>
      <c r="N20" s="141">
        <f t="shared" si="1"/>
        <v>9095.36</v>
      </c>
      <c r="O20" s="141">
        <f>O15+O16+O17+O18+O19</f>
        <v>8510.5486000000001</v>
      </c>
      <c r="P20" s="130">
        <f>P15+P16+P17+P18+P19</f>
        <v>56773.110000000008</v>
      </c>
    </row>
    <row r="21" spans="1:16" ht="17.100000000000001" customHeight="1" x14ac:dyDescent="0.25">
      <c r="A21" s="475">
        <v>3</v>
      </c>
      <c r="B21" s="478" t="s">
        <v>151</v>
      </c>
      <c r="C21" s="481">
        <f>E26+J26</f>
        <v>29219.4035</v>
      </c>
      <c r="D21" s="133" t="s">
        <v>14</v>
      </c>
      <c r="E21" s="133">
        <v>1923.2545</v>
      </c>
      <c r="F21" s="132">
        <v>1923.2545</v>
      </c>
      <c r="G21" s="132">
        <v>1698.47</v>
      </c>
      <c r="H21" s="132">
        <v>19370.38</v>
      </c>
      <c r="I21" s="132">
        <v>15447.53</v>
      </c>
      <c r="J21" s="132">
        <v>237.83170000000001</v>
      </c>
      <c r="K21" s="132">
        <v>237.83170000000001</v>
      </c>
      <c r="L21" s="132">
        <v>186.9</v>
      </c>
      <c r="M21" s="132">
        <v>917</v>
      </c>
      <c r="N21" s="132">
        <v>593.70000000000005</v>
      </c>
      <c r="O21" s="134">
        <f>G21+L21</f>
        <v>1885.3700000000001</v>
      </c>
      <c r="P21" s="135">
        <f>I21+N21</f>
        <v>16041.230000000001</v>
      </c>
    </row>
    <row r="22" spans="1:16" ht="17.100000000000001" customHeight="1" x14ac:dyDescent="0.25">
      <c r="A22" s="476"/>
      <c r="B22" s="479"/>
      <c r="C22" s="482"/>
      <c r="D22" s="138" t="s">
        <v>78</v>
      </c>
      <c r="E22" s="138">
        <v>4.16</v>
      </c>
      <c r="F22" s="137">
        <v>4.16</v>
      </c>
      <c r="G22" s="137">
        <v>4.16</v>
      </c>
      <c r="H22" s="137">
        <v>155</v>
      </c>
      <c r="I22" s="137">
        <v>183</v>
      </c>
      <c r="J22" s="137"/>
      <c r="K22" s="137"/>
      <c r="L22" s="137"/>
      <c r="M22" s="137"/>
      <c r="N22" s="137"/>
      <c r="O22" s="134">
        <f>G22+L22</f>
        <v>4.16</v>
      </c>
      <c r="P22" s="135">
        <f>I22+N22</f>
        <v>183</v>
      </c>
    </row>
    <row r="23" spans="1:16" ht="17.100000000000001" customHeight="1" x14ac:dyDescent="0.25">
      <c r="A23" s="476"/>
      <c r="B23" s="479"/>
      <c r="C23" s="482"/>
      <c r="D23" s="138" t="s">
        <v>15</v>
      </c>
      <c r="E23" s="138">
        <v>158.96</v>
      </c>
      <c r="F23" s="137">
        <v>158.96</v>
      </c>
      <c r="G23" s="137">
        <v>84.15</v>
      </c>
      <c r="H23" s="137">
        <v>762.7</v>
      </c>
      <c r="I23" s="137">
        <v>645.4</v>
      </c>
      <c r="J23" s="137">
        <v>76.88</v>
      </c>
      <c r="K23" s="137">
        <v>76.88</v>
      </c>
      <c r="L23" s="137">
        <v>7.42</v>
      </c>
      <c r="M23" s="137">
        <v>65</v>
      </c>
      <c r="N23" s="137">
        <v>65</v>
      </c>
      <c r="O23" s="134">
        <f>G23+L23</f>
        <v>91.570000000000007</v>
      </c>
      <c r="P23" s="135">
        <f>I23+N23</f>
        <v>710.4</v>
      </c>
    </row>
    <row r="24" spans="1:16" ht="17.100000000000001" customHeight="1" x14ac:dyDescent="0.25">
      <c r="A24" s="476"/>
      <c r="B24" s="479"/>
      <c r="C24" s="482"/>
      <c r="D24" s="138" t="s">
        <v>16</v>
      </c>
      <c r="E24" s="138">
        <v>12704.1759</v>
      </c>
      <c r="F24" s="137">
        <v>12704.1759</v>
      </c>
      <c r="G24" s="137">
        <v>5311.36</v>
      </c>
      <c r="H24" s="137">
        <v>12826.63</v>
      </c>
      <c r="I24" s="137">
        <v>10724.46</v>
      </c>
      <c r="J24" s="137">
        <v>10209.7179</v>
      </c>
      <c r="K24" s="137">
        <v>10209.7179</v>
      </c>
      <c r="L24" s="137">
        <v>5357.61</v>
      </c>
      <c r="M24" s="137">
        <v>7915.54</v>
      </c>
      <c r="N24" s="137">
        <v>6370.4</v>
      </c>
      <c r="O24" s="134">
        <f>G24+L24</f>
        <v>10668.97</v>
      </c>
      <c r="P24" s="135">
        <f>I24+N24</f>
        <v>17094.86</v>
      </c>
    </row>
    <row r="25" spans="1:16" ht="17.100000000000001" customHeight="1" thickBot="1" x14ac:dyDescent="0.3">
      <c r="A25" s="476"/>
      <c r="B25" s="480"/>
      <c r="C25" s="483"/>
      <c r="D25" s="140" t="s">
        <v>17</v>
      </c>
      <c r="E25" s="140">
        <v>1092.8996</v>
      </c>
      <c r="F25" s="139">
        <v>112.4211</v>
      </c>
      <c r="G25" s="139">
        <v>112.4211</v>
      </c>
      <c r="H25" s="139">
        <v>91.77</v>
      </c>
      <c r="I25" s="139">
        <v>40.020000000000003</v>
      </c>
      <c r="J25" s="139">
        <v>2811.5239000000001</v>
      </c>
      <c r="K25" s="139">
        <v>145.67080000000001</v>
      </c>
      <c r="L25" s="139">
        <v>145.67080000000001</v>
      </c>
      <c r="M25" s="139">
        <v>111.6</v>
      </c>
      <c r="N25" s="139">
        <v>100</v>
      </c>
      <c r="O25" s="134">
        <f>G25+L25</f>
        <v>258.09190000000001</v>
      </c>
      <c r="P25" s="135">
        <f>I25+N25</f>
        <v>140.02000000000001</v>
      </c>
    </row>
    <row r="26" spans="1:16" ht="17.100000000000001" customHeight="1" thickBot="1" x14ac:dyDescent="0.3">
      <c r="A26" s="477"/>
      <c r="B26" s="484" t="s">
        <v>18</v>
      </c>
      <c r="C26" s="485"/>
      <c r="D26" s="485"/>
      <c r="E26" s="141">
        <f>E21+E22+E23+E24+E25</f>
        <v>15883.45</v>
      </c>
      <c r="F26" s="141">
        <f t="shared" ref="F26:N26" si="2">F21+F22+F23+F24+F25</f>
        <v>14902.9715</v>
      </c>
      <c r="G26" s="141">
        <f t="shared" si="2"/>
        <v>7210.561099999999</v>
      </c>
      <c r="H26" s="141">
        <f t="shared" si="2"/>
        <v>33206.479999999996</v>
      </c>
      <c r="I26" s="141">
        <f t="shared" si="2"/>
        <v>27040.41</v>
      </c>
      <c r="J26" s="141">
        <f t="shared" si="2"/>
        <v>13335.9535</v>
      </c>
      <c r="K26" s="141">
        <f t="shared" si="2"/>
        <v>10670.100399999999</v>
      </c>
      <c r="L26" s="141">
        <f t="shared" si="2"/>
        <v>5697.6007999999993</v>
      </c>
      <c r="M26" s="141">
        <f t="shared" si="2"/>
        <v>9009.1400000000012</v>
      </c>
      <c r="N26" s="141">
        <f t="shared" si="2"/>
        <v>7129.0999999999995</v>
      </c>
      <c r="O26" s="141">
        <f>O21+O22+O23+O24+O25</f>
        <v>12908.161899999999</v>
      </c>
      <c r="P26" s="130">
        <f>P21+P22+P23+P24+P25</f>
        <v>34169.51</v>
      </c>
    </row>
    <row r="27" spans="1:16" ht="17.100000000000001" customHeight="1" x14ac:dyDescent="0.25">
      <c r="A27" s="475">
        <v>4</v>
      </c>
      <c r="B27" s="478" t="s">
        <v>152</v>
      </c>
      <c r="C27" s="481">
        <f>E32+J32</f>
        <v>26353.509099999999</v>
      </c>
      <c r="D27" s="133" t="s">
        <v>14</v>
      </c>
      <c r="E27" s="133">
        <v>2200.2109999999998</v>
      </c>
      <c r="F27" s="132">
        <v>2200.2109999999998</v>
      </c>
      <c r="G27" s="132">
        <v>1869.98</v>
      </c>
      <c r="H27" s="132">
        <v>12906.458000000001</v>
      </c>
      <c r="I27" s="132">
        <v>11527.078</v>
      </c>
      <c r="J27" s="132">
        <v>124.9263</v>
      </c>
      <c r="K27" s="132">
        <v>124.9263</v>
      </c>
      <c r="L27" s="132">
        <v>105.1</v>
      </c>
      <c r="M27" s="132">
        <v>2297</v>
      </c>
      <c r="N27" s="132">
        <v>465.28</v>
      </c>
      <c r="O27" s="134">
        <f>G27+L27</f>
        <v>1975.08</v>
      </c>
      <c r="P27" s="135">
        <f>I27+N27</f>
        <v>11992.358</v>
      </c>
    </row>
    <row r="28" spans="1:16" ht="17.100000000000001" customHeight="1" x14ac:dyDescent="0.25">
      <c r="A28" s="476"/>
      <c r="B28" s="479"/>
      <c r="C28" s="482"/>
      <c r="D28" s="138" t="s">
        <v>78</v>
      </c>
      <c r="E28" s="138">
        <v>8.4730000000000008</v>
      </c>
      <c r="F28" s="137">
        <v>8.4730000000000008</v>
      </c>
      <c r="G28" s="137"/>
      <c r="H28" s="137"/>
      <c r="I28" s="137"/>
      <c r="J28" s="137"/>
      <c r="K28" s="137"/>
      <c r="L28" s="137"/>
      <c r="M28" s="137"/>
      <c r="N28" s="137"/>
      <c r="O28" s="134">
        <f>G28+L28</f>
        <v>0</v>
      </c>
      <c r="P28" s="135">
        <f>I28+N28</f>
        <v>0</v>
      </c>
    </row>
    <row r="29" spans="1:16" ht="17.100000000000001" customHeight="1" x14ac:dyDescent="0.25">
      <c r="A29" s="476"/>
      <c r="B29" s="479"/>
      <c r="C29" s="482"/>
      <c r="D29" s="138" t="s">
        <v>15</v>
      </c>
      <c r="E29" s="138">
        <v>4</v>
      </c>
      <c r="F29" s="137">
        <v>4</v>
      </c>
      <c r="G29" s="137"/>
      <c r="H29" s="137"/>
      <c r="I29" s="137"/>
      <c r="J29" s="137">
        <v>90.77</v>
      </c>
      <c r="K29" s="137">
        <v>90.77</v>
      </c>
      <c r="L29" s="137">
        <v>6</v>
      </c>
      <c r="M29" s="137">
        <v>600</v>
      </c>
      <c r="N29" s="137">
        <v>216.7</v>
      </c>
      <c r="O29" s="134">
        <f>G29+L29</f>
        <v>6</v>
      </c>
      <c r="P29" s="135">
        <f>I29+N29</f>
        <v>216.7</v>
      </c>
    </row>
    <row r="30" spans="1:16" ht="17.100000000000001" customHeight="1" x14ac:dyDescent="0.25">
      <c r="A30" s="476"/>
      <c r="B30" s="479"/>
      <c r="C30" s="482"/>
      <c r="D30" s="138" t="s">
        <v>16</v>
      </c>
      <c r="E30" s="138">
        <v>19955.729899999998</v>
      </c>
      <c r="F30" s="137">
        <v>19955.729899999998</v>
      </c>
      <c r="G30" s="137">
        <v>2157.0100000000002</v>
      </c>
      <c r="H30" s="137">
        <v>4200.2120000000004</v>
      </c>
      <c r="I30" s="137">
        <v>4195.9930000000004</v>
      </c>
      <c r="J30" s="137">
        <v>2482.7988999999998</v>
      </c>
      <c r="K30" s="137">
        <v>2482.7988999999998</v>
      </c>
      <c r="L30" s="137">
        <v>1864</v>
      </c>
      <c r="M30" s="137">
        <v>3500</v>
      </c>
      <c r="N30" s="137">
        <v>884.72</v>
      </c>
      <c r="O30" s="134">
        <f>G30+L30</f>
        <v>4021.01</v>
      </c>
      <c r="P30" s="135">
        <f>I30+N30</f>
        <v>5080.7130000000006</v>
      </c>
    </row>
    <row r="31" spans="1:16" ht="17.100000000000001" customHeight="1" thickBot="1" x14ac:dyDescent="0.3">
      <c r="A31" s="476"/>
      <c r="B31" s="480"/>
      <c r="C31" s="483"/>
      <c r="D31" s="140" t="s">
        <v>17</v>
      </c>
      <c r="E31" s="140">
        <v>1195.2871</v>
      </c>
      <c r="F31" s="139">
        <v>1.0772999999999999</v>
      </c>
      <c r="G31" s="139">
        <v>1.0772999999999999</v>
      </c>
      <c r="H31" s="139">
        <v>619</v>
      </c>
      <c r="I31" s="139">
        <v>629</v>
      </c>
      <c r="J31" s="139">
        <v>291.31290000000001</v>
      </c>
      <c r="K31" s="139"/>
      <c r="L31" s="139"/>
      <c r="M31" s="139"/>
      <c r="N31" s="139"/>
      <c r="O31" s="134">
        <f>G31+L31</f>
        <v>1.0772999999999999</v>
      </c>
      <c r="P31" s="135">
        <f>I31+N31</f>
        <v>629</v>
      </c>
    </row>
    <row r="32" spans="1:16" ht="17.100000000000001" customHeight="1" thickBot="1" x14ac:dyDescent="0.3">
      <c r="A32" s="477"/>
      <c r="B32" s="484" t="s">
        <v>18</v>
      </c>
      <c r="C32" s="485"/>
      <c r="D32" s="485"/>
      <c r="E32" s="141">
        <f>E27+E28+E29+E30+E31</f>
        <v>23363.701000000001</v>
      </c>
      <c r="F32" s="141">
        <f t="shared" ref="F32:N32" si="3">F27+F28+F29+F30+F31</f>
        <v>22169.4912</v>
      </c>
      <c r="G32" s="141">
        <f t="shared" si="3"/>
        <v>4028.0673000000002</v>
      </c>
      <c r="H32" s="141">
        <f t="shared" si="3"/>
        <v>17725.670000000002</v>
      </c>
      <c r="I32" s="141">
        <f t="shared" si="3"/>
        <v>16352.071</v>
      </c>
      <c r="J32" s="141">
        <f t="shared" si="3"/>
        <v>2989.8080999999997</v>
      </c>
      <c r="K32" s="141">
        <f t="shared" si="3"/>
        <v>2698.4951999999998</v>
      </c>
      <c r="L32" s="141">
        <f t="shared" si="3"/>
        <v>1975.1</v>
      </c>
      <c r="M32" s="141">
        <f t="shared" si="3"/>
        <v>6397</v>
      </c>
      <c r="N32" s="141">
        <f t="shared" si="3"/>
        <v>1566.7</v>
      </c>
      <c r="O32" s="141">
        <f>O27+O28+O29+O30+O31</f>
        <v>6003.1673000000001</v>
      </c>
      <c r="P32" s="130">
        <f>P27+P28+P29+P30+P31</f>
        <v>17918.771000000001</v>
      </c>
    </row>
    <row r="33" spans="1:16" ht="17.100000000000001" customHeight="1" x14ac:dyDescent="0.25">
      <c r="A33" s="475">
        <v>5</v>
      </c>
      <c r="B33" s="478" t="s">
        <v>153</v>
      </c>
      <c r="C33" s="481">
        <f>E38+J38</f>
        <v>33327.750599999999</v>
      </c>
      <c r="D33" s="133" t="s">
        <v>14</v>
      </c>
      <c r="E33" s="133">
        <v>3222.8154</v>
      </c>
      <c r="F33" s="132">
        <v>3222.8154</v>
      </c>
      <c r="G33" s="132">
        <v>2027.57</v>
      </c>
      <c r="H33" s="132">
        <v>8683.42</v>
      </c>
      <c r="I33" s="132">
        <v>7570.14</v>
      </c>
      <c r="J33" s="132">
        <v>603.77</v>
      </c>
      <c r="K33" s="132">
        <v>603.77</v>
      </c>
      <c r="L33" s="132">
        <v>121.14</v>
      </c>
      <c r="M33" s="132">
        <v>771</v>
      </c>
      <c r="N33" s="132">
        <v>888.17</v>
      </c>
      <c r="O33" s="134">
        <f>G33+L33</f>
        <v>2148.71</v>
      </c>
      <c r="P33" s="135">
        <f>I33+N33</f>
        <v>8458.31</v>
      </c>
    </row>
    <row r="34" spans="1:16" ht="17.100000000000001" customHeight="1" x14ac:dyDescent="0.25">
      <c r="A34" s="476"/>
      <c r="B34" s="479"/>
      <c r="C34" s="482"/>
      <c r="D34" s="138" t="s">
        <v>78</v>
      </c>
      <c r="E34" s="138">
        <v>4.97</v>
      </c>
      <c r="F34" s="137">
        <v>4.97</v>
      </c>
      <c r="G34" s="137">
        <v>1.2</v>
      </c>
      <c r="H34" s="137">
        <v>150</v>
      </c>
      <c r="I34" s="137">
        <v>150</v>
      </c>
      <c r="J34" s="137"/>
      <c r="K34" s="137"/>
      <c r="L34" s="137"/>
      <c r="M34" s="137"/>
      <c r="N34" s="137"/>
      <c r="O34" s="134">
        <f>G34+L34</f>
        <v>1.2</v>
      </c>
      <c r="P34" s="135">
        <f>I34+N34</f>
        <v>150</v>
      </c>
    </row>
    <row r="35" spans="1:16" ht="17.100000000000001" customHeight="1" x14ac:dyDescent="0.25">
      <c r="A35" s="476"/>
      <c r="B35" s="479"/>
      <c r="C35" s="482"/>
      <c r="D35" s="138" t="s">
        <v>15</v>
      </c>
      <c r="E35" s="138">
        <v>927.83</v>
      </c>
      <c r="F35" s="137">
        <v>927.83</v>
      </c>
      <c r="G35" s="137">
        <v>341.41</v>
      </c>
      <c r="H35" s="137">
        <v>2598.4299999999998</v>
      </c>
      <c r="I35" s="137">
        <v>2666.18</v>
      </c>
      <c r="J35" s="137">
        <v>946.13</v>
      </c>
      <c r="K35" s="137">
        <v>946.13</v>
      </c>
      <c r="L35" s="137">
        <v>634.11</v>
      </c>
      <c r="M35" s="137">
        <v>1100</v>
      </c>
      <c r="N35" s="137">
        <v>1092.3900000000001</v>
      </c>
      <c r="O35" s="134">
        <f>G35+L35</f>
        <v>975.52</v>
      </c>
      <c r="P35" s="135">
        <f>I35+N35</f>
        <v>3758.5699999999997</v>
      </c>
    </row>
    <row r="36" spans="1:16" ht="17.100000000000001" customHeight="1" x14ac:dyDescent="0.25">
      <c r="A36" s="476"/>
      <c r="B36" s="479"/>
      <c r="C36" s="482"/>
      <c r="D36" s="138" t="s">
        <v>16</v>
      </c>
      <c r="E36" s="138">
        <v>17093.825199999999</v>
      </c>
      <c r="F36" s="137">
        <v>17093.825199999999</v>
      </c>
      <c r="G36" s="137">
        <v>3432.75</v>
      </c>
      <c r="H36" s="137">
        <v>3806.37</v>
      </c>
      <c r="I36" s="137">
        <v>2731.5</v>
      </c>
      <c r="J36" s="137">
        <v>8781.76</v>
      </c>
      <c r="K36" s="137">
        <v>8781.76</v>
      </c>
      <c r="L36" s="137">
        <v>4843.5200000000004</v>
      </c>
      <c r="M36" s="137">
        <v>1100</v>
      </c>
      <c r="N36" s="137">
        <v>856.73</v>
      </c>
      <c r="O36" s="134">
        <f>G36+L36</f>
        <v>8276.27</v>
      </c>
      <c r="P36" s="135">
        <f>I36+N36</f>
        <v>3588.23</v>
      </c>
    </row>
    <row r="37" spans="1:16" ht="17.100000000000001" customHeight="1" thickBot="1" x14ac:dyDescent="0.3">
      <c r="A37" s="476"/>
      <c r="B37" s="480"/>
      <c r="C37" s="483"/>
      <c r="D37" s="140" t="s">
        <v>17</v>
      </c>
      <c r="E37" s="140">
        <v>769.72</v>
      </c>
      <c r="F37" s="139">
        <v>0.31</v>
      </c>
      <c r="G37" s="139">
        <v>0.31</v>
      </c>
      <c r="H37" s="139">
        <v>20</v>
      </c>
      <c r="I37" s="139">
        <v>20</v>
      </c>
      <c r="J37" s="139">
        <v>976.93</v>
      </c>
      <c r="K37" s="139">
        <v>85.1</v>
      </c>
      <c r="L37" s="139">
        <v>85.1</v>
      </c>
      <c r="M37" s="139">
        <v>146.1</v>
      </c>
      <c r="N37" s="139">
        <v>30</v>
      </c>
      <c r="O37" s="134">
        <f>G37+L37</f>
        <v>85.41</v>
      </c>
      <c r="P37" s="135">
        <f>I37+N37</f>
        <v>50</v>
      </c>
    </row>
    <row r="38" spans="1:16" ht="17.100000000000001" customHeight="1" thickBot="1" x14ac:dyDescent="0.3">
      <c r="A38" s="477"/>
      <c r="B38" s="484" t="s">
        <v>18</v>
      </c>
      <c r="C38" s="485"/>
      <c r="D38" s="485"/>
      <c r="E38" s="141">
        <f>E33+E34+E35+E36+E37</f>
        <v>22019.160599999999</v>
      </c>
      <c r="F38" s="141">
        <f t="shared" ref="F38:N38" si="4">F33+F34+F35+F36+F37</f>
        <v>21249.750599999999</v>
      </c>
      <c r="G38" s="141">
        <f t="shared" si="4"/>
        <v>5803.2400000000007</v>
      </c>
      <c r="H38" s="141">
        <f t="shared" si="4"/>
        <v>15258.220000000001</v>
      </c>
      <c r="I38" s="141">
        <f t="shared" si="4"/>
        <v>13137.82</v>
      </c>
      <c r="J38" s="141">
        <f t="shared" si="4"/>
        <v>11308.59</v>
      </c>
      <c r="K38" s="141">
        <f t="shared" si="4"/>
        <v>10416.76</v>
      </c>
      <c r="L38" s="141">
        <f t="shared" si="4"/>
        <v>5683.8700000000008</v>
      </c>
      <c r="M38" s="141">
        <f t="shared" si="4"/>
        <v>3117.1</v>
      </c>
      <c r="N38" s="141">
        <f t="shared" si="4"/>
        <v>2867.29</v>
      </c>
      <c r="O38" s="141">
        <f>O33+O34+O35+O36+O37</f>
        <v>11487.11</v>
      </c>
      <c r="P38" s="130">
        <f>P33+P34+P35+P36+P37</f>
        <v>16005.109999999999</v>
      </c>
    </row>
    <row r="39" spans="1:16" ht="17.100000000000001" customHeight="1" x14ac:dyDescent="0.25">
      <c r="A39" s="475">
        <v>6</v>
      </c>
      <c r="B39" s="478" t="s">
        <v>154</v>
      </c>
      <c r="C39" s="481">
        <f>E44+J44</f>
        <v>33773.190600000002</v>
      </c>
      <c r="D39" s="133" t="s">
        <v>14</v>
      </c>
      <c r="E39" s="133">
        <v>5625.9970000000003</v>
      </c>
      <c r="F39" s="132">
        <v>5625.9970000000003</v>
      </c>
      <c r="G39" s="132">
        <v>4202.45</v>
      </c>
      <c r="H39" s="132">
        <v>12114.252</v>
      </c>
      <c r="I39" s="132">
        <v>13083.252</v>
      </c>
      <c r="J39" s="132">
        <v>471.76</v>
      </c>
      <c r="K39" s="132">
        <v>471.76</v>
      </c>
      <c r="L39" s="132">
        <v>254.04</v>
      </c>
      <c r="M39" s="132">
        <v>868.5</v>
      </c>
      <c r="N39" s="132">
        <v>2593.19</v>
      </c>
      <c r="O39" s="134">
        <f>G39+L39</f>
        <v>4456.49</v>
      </c>
      <c r="P39" s="135">
        <f>I39+N39</f>
        <v>15676.442000000001</v>
      </c>
    </row>
    <row r="40" spans="1:16" ht="17.100000000000001" customHeight="1" x14ac:dyDescent="0.25">
      <c r="A40" s="476"/>
      <c r="B40" s="479"/>
      <c r="C40" s="482"/>
      <c r="D40" s="138" t="s">
        <v>78</v>
      </c>
      <c r="E40" s="138">
        <v>5.86</v>
      </c>
      <c r="F40" s="137">
        <v>5.86</v>
      </c>
      <c r="G40" s="137">
        <v>5.86</v>
      </c>
      <c r="H40" s="137">
        <v>456</v>
      </c>
      <c r="I40" s="137">
        <v>465.596</v>
      </c>
      <c r="J40" s="137"/>
      <c r="K40" s="137"/>
      <c r="L40" s="137"/>
      <c r="M40" s="137"/>
      <c r="N40" s="137"/>
      <c r="O40" s="134">
        <f>G40+L40</f>
        <v>5.86</v>
      </c>
      <c r="P40" s="135">
        <f>I40+N40</f>
        <v>465.596</v>
      </c>
    </row>
    <row r="41" spans="1:16" ht="17.100000000000001" customHeight="1" x14ac:dyDescent="0.25">
      <c r="A41" s="476"/>
      <c r="B41" s="479"/>
      <c r="C41" s="482"/>
      <c r="D41" s="138" t="s">
        <v>15</v>
      </c>
      <c r="E41" s="138">
        <v>2818.06</v>
      </c>
      <c r="F41" s="137">
        <v>2818.06</v>
      </c>
      <c r="G41" s="137">
        <v>1829.08</v>
      </c>
      <c r="H41" s="137">
        <v>2986.4</v>
      </c>
      <c r="I41" s="137">
        <v>3158.87</v>
      </c>
      <c r="J41" s="137">
        <v>1390.19</v>
      </c>
      <c r="K41" s="137">
        <v>1390.19</v>
      </c>
      <c r="L41" s="137">
        <v>676.08</v>
      </c>
      <c r="M41" s="137">
        <v>689.4</v>
      </c>
      <c r="N41" s="137">
        <v>2141.4670000000001</v>
      </c>
      <c r="O41" s="134">
        <f>G41+L41</f>
        <v>2505.16</v>
      </c>
      <c r="P41" s="135">
        <f>I41+N41</f>
        <v>5300.3369999999995</v>
      </c>
    </row>
    <row r="42" spans="1:16" ht="17.100000000000001" customHeight="1" x14ac:dyDescent="0.25">
      <c r="A42" s="476"/>
      <c r="B42" s="479"/>
      <c r="C42" s="482"/>
      <c r="D42" s="138" t="s">
        <v>16</v>
      </c>
      <c r="E42" s="138">
        <v>18600.6636</v>
      </c>
      <c r="F42" s="137">
        <v>18600.6636</v>
      </c>
      <c r="G42" s="137">
        <v>3056.75</v>
      </c>
      <c r="H42" s="137">
        <v>4925.5950000000003</v>
      </c>
      <c r="I42" s="137">
        <v>4347.915</v>
      </c>
      <c r="J42" s="137">
        <v>3101.46</v>
      </c>
      <c r="K42" s="137">
        <v>3101.46</v>
      </c>
      <c r="L42" s="137">
        <v>1744.88</v>
      </c>
      <c r="M42" s="137">
        <v>1273.0999999999999</v>
      </c>
      <c r="N42" s="137">
        <v>2086.0500000000002</v>
      </c>
      <c r="O42" s="134">
        <f>G42+L42</f>
        <v>4801.63</v>
      </c>
      <c r="P42" s="135">
        <f>I42+N42</f>
        <v>6433.9650000000001</v>
      </c>
    </row>
    <row r="43" spans="1:16" ht="17.100000000000001" customHeight="1" thickBot="1" x14ac:dyDescent="0.3">
      <c r="A43" s="476"/>
      <c r="B43" s="480"/>
      <c r="C43" s="483"/>
      <c r="D43" s="140" t="s">
        <v>17</v>
      </c>
      <c r="E43" s="140">
        <v>1169.1199999999999</v>
      </c>
      <c r="F43" s="139">
        <v>6.47</v>
      </c>
      <c r="G43" s="139">
        <v>6.47</v>
      </c>
      <c r="H43" s="139">
        <v>120</v>
      </c>
      <c r="I43" s="139">
        <v>130</v>
      </c>
      <c r="J43" s="139">
        <v>590.08000000000004</v>
      </c>
      <c r="K43" s="139"/>
      <c r="L43" s="139"/>
      <c r="M43" s="139"/>
      <c r="N43" s="139"/>
      <c r="O43" s="134">
        <f>G43+L43</f>
        <v>6.47</v>
      </c>
      <c r="P43" s="135">
        <f>I43+N43</f>
        <v>130</v>
      </c>
    </row>
    <row r="44" spans="1:16" ht="17.100000000000001" customHeight="1" thickBot="1" x14ac:dyDescent="0.3">
      <c r="A44" s="477"/>
      <c r="B44" s="484" t="s">
        <v>18</v>
      </c>
      <c r="C44" s="485"/>
      <c r="D44" s="485"/>
      <c r="E44" s="141">
        <f>E39+E40+E41+E42+E43</f>
        <v>28219.7006</v>
      </c>
      <c r="F44" s="141">
        <f t="shared" ref="F44:N44" si="5">F39+F40+F41+F42+F43</f>
        <v>27057.050600000002</v>
      </c>
      <c r="G44" s="141">
        <f t="shared" si="5"/>
        <v>9100.6099999999988</v>
      </c>
      <c r="H44" s="141">
        <f t="shared" si="5"/>
        <v>20602.246999999999</v>
      </c>
      <c r="I44" s="141">
        <f t="shared" si="5"/>
        <v>21185.633000000002</v>
      </c>
      <c r="J44" s="141">
        <f t="shared" si="5"/>
        <v>5553.49</v>
      </c>
      <c r="K44" s="141">
        <f t="shared" si="5"/>
        <v>4963.41</v>
      </c>
      <c r="L44" s="141">
        <f t="shared" si="5"/>
        <v>2675</v>
      </c>
      <c r="M44" s="141">
        <f t="shared" si="5"/>
        <v>2831</v>
      </c>
      <c r="N44" s="141">
        <f t="shared" si="5"/>
        <v>6820.7070000000003</v>
      </c>
      <c r="O44" s="141">
        <f>O39+O40+O41+O42+O43</f>
        <v>11775.609999999999</v>
      </c>
      <c r="P44" s="130">
        <f>P39+P40+P41+P42+P43</f>
        <v>28006.34</v>
      </c>
    </row>
    <row r="45" spans="1:16" ht="17.100000000000001" customHeight="1" x14ac:dyDescent="0.25">
      <c r="A45" s="488" t="s">
        <v>86</v>
      </c>
      <c r="B45" s="489"/>
      <c r="C45" s="553">
        <f>E50+J50</f>
        <v>148346.3057</v>
      </c>
      <c r="D45" s="235" t="s">
        <v>14</v>
      </c>
      <c r="E45" s="241">
        <f>E9+E15+E21+E27+E33+E39</f>
        <v>16637.530999999999</v>
      </c>
      <c r="F45" s="241">
        <f t="shared" ref="F45:P45" si="6">F9+F15+F21+F27+F33+F39</f>
        <v>16637.530999999999</v>
      </c>
      <c r="G45" s="241">
        <f t="shared" si="6"/>
        <v>12554.3639</v>
      </c>
      <c r="H45" s="241">
        <f t="shared" si="6"/>
        <v>115744.22</v>
      </c>
      <c r="I45" s="241">
        <f t="shared" si="6"/>
        <v>90799.5</v>
      </c>
      <c r="J45" s="241">
        <f t="shared" si="6"/>
        <v>1800.2839999999999</v>
      </c>
      <c r="K45" s="241">
        <f t="shared" si="6"/>
        <v>1800.2839999999999</v>
      </c>
      <c r="L45" s="241">
        <f t="shared" si="6"/>
        <v>814.83999999999992</v>
      </c>
      <c r="M45" s="241">
        <f t="shared" si="6"/>
        <v>8513.98</v>
      </c>
      <c r="N45" s="241">
        <f t="shared" si="6"/>
        <v>8010.34</v>
      </c>
      <c r="O45" s="241">
        <f t="shared" si="6"/>
        <v>13369.203899999999</v>
      </c>
      <c r="P45" s="241">
        <f t="shared" si="6"/>
        <v>98809.84</v>
      </c>
    </row>
    <row r="46" spans="1:16" ht="17.100000000000001" customHeight="1" x14ac:dyDescent="0.25">
      <c r="A46" s="490"/>
      <c r="B46" s="491"/>
      <c r="C46" s="554"/>
      <c r="D46" s="237" t="s">
        <v>78</v>
      </c>
      <c r="E46" s="241">
        <f t="shared" ref="E46:P50" si="7">E10+E16+E22+E28+E34+E40</f>
        <v>50.273000000000003</v>
      </c>
      <c r="F46" s="241">
        <f t="shared" si="7"/>
        <v>50.273000000000003</v>
      </c>
      <c r="G46" s="241">
        <f t="shared" si="7"/>
        <v>36.75</v>
      </c>
      <c r="H46" s="241">
        <f t="shared" si="7"/>
        <v>2551.3000000000002</v>
      </c>
      <c r="I46" s="241">
        <f t="shared" si="7"/>
        <v>1679.096</v>
      </c>
      <c r="J46" s="241">
        <f t="shared" si="7"/>
        <v>0</v>
      </c>
      <c r="K46" s="241">
        <f t="shared" si="7"/>
        <v>0</v>
      </c>
      <c r="L46" s="241">
        <f t="shared" si="7"/>
        <v>0</v>
      </c>
      <c r="M46" s="241">
        <f t="shared" si="7"/>
        <v>0</v>
      </c>
      <c r="N46" s="241">
        <f t="shared" si="7"/>
        <v>0</v>
      </c>
      <c r="O46" s="241">
        <f t="shared" si="7"/>
        <v>36.75</v>
      </c>
      <c r="P46" s="241">
        <f t="shared" si="7"/>
        <v>1679.096</v>
      </c>
    </row>
    <row r="47" spans="1:16" ht="17.100000000000001" customHeight="1" x14ac:dyDescent="0.25">
      <c r="A47" s="490"/>
      <c r="B47" s="491"/>
      <c r="C47" s="554"/>
      <c r="D47" s="237" t="s">
        <v>15</v>
      </c>
      <c r="E47" s="241">
        <f t="shared" si="7"/>
        <v>4205.42</v>
      </c>
      <c r="F47" s="241">
        <f t="shared" si="7"/>
        <v>4205.42</v>
      </c>
      <c r="G47" s="241">
        <f t="shared" si="7"/>
        <v>2455.96</v>
      </c>
      <c r="H47" s="241">
        <f t="shared" si="7"/>
        <v>9700.0299999999988</v>
      </c>
      <c r="I47" s="241">
        <f t="shared" si="7"/>
        <v>8235.4700000000012</v>
      </c>
      <c r="J47" s="241">
        <f t="shared" si="7"/>
        <v>3016.49</v>
      </c>
      <c r="K47" s="241">
        <f t="shared" si="7"/>
        <v>3016.49</v>
      </c>
      <c r="L47" s="241">
        <f t="shared" si="7"/>
        <v>1816.3400000000001</v>
      </c>
      <c r="M47" s="241">
        <f t="shared" si="7"/>
        <v>6035.9599999999991</v>
      </c>
      <c r="N47" s="241">
        <f t="shared" si="7"/>
        <v>6225.5570000000007</v>
      </c>
      <c r="O47" s="241">
        <f t="shared" si="7"/>
        <v>4272.2999999999993</v>
      </c>
      <c r="P47" s="241">
        <f t="shared" si="7"/>
        <v>14461.026999999998</v>
      </c>
    </row>
    <row r="48" spans="1:16" ht="17.100000000000001" customHeight="1" x14ac:dyDescent="0.25">
      <c r="A48" s="490"/>
      <c r="B48" s="491"/>
      <c r="C48" s="554"/>
      <c r="D48" s="237" t="s">
        <v>16</v>
      </c>
      <c r="E48" s="241">
        <f t="shared" si="7"/>
        <v>84826.667499999996</v>
      </c>
      <c r="F48" s="241">
        <f t="shared" si="7"/>
        <v>84826.667499999996</v>
      </c>
      <c r="G48" s="241">
        <f t="shared" si="7"/>
        <v>17297.78</v>
      </c>
      <c r="H48" s="241">
        <f t="shared" si="7"/>
        <v>40506.417000000001</v>
      </c>
      <c r="I48" s="241">
        <f t="shared" si="7"/>
        <v>31197.488000000005</v>
      </c>
      <c r="J48" s="241">
        <f t="shared" si="7"/>
        <v>26943.341799999998</v>
      </c>
      <c r="K48" s="241">
        <f t="shared" si="7"/>
        <v>26943.341799999998</v>
      </c>
      <c r="L48" s="241">
        <f t="shared" si="7"/>
        <v>15346.34</v>
      </c>
      <c r="M48" s="241">
        <f t="shared" si="7"/>
        <v>17094.62</v>
      </c>
      <c r="N48" s="241">
        <f t="shared" si="7"/>
        <v>13097.899999999998</v>
      </c>
      <c r="O48" s="241">
        <f t="shared" si="7"/>
        <v>32644.120000000003</v>
      </c>
      <c r="P48" s="241">
        <f t="shared" si="7"/>
        <v>44295.388000000006</v>
      </c>
    </row>
    <row r="49" spans="1:16" ht="17.100000000000001" customHeight="1" thickBot="1" x14ac:dyDescent="0.3">
      <c r="A49" s="492"/>
      <c r="B49" s="493"/>
      <c r="C49" s="555"/>
      <c r="D49" s="239" t="s">
        <v>17</v>
      </c>
      <c r="E49" s="240">
        <f t="shared" si="7"/>
        <v>6115.3155999999999</v>
      </c>
      <c r="F49" s="240">
        <f t="shared" si="7"/>
        <v>182.447</v>
      </c>
      <c r="G49" s="240">
        <f t="shared" si="7"/>
        <v>182.447</v>
      </c>
      <c r="H49" s="240">
        <f t="shared" si="7"/>
        <v>1817.77</v>
      </c>
      <c r="I49" s="240">
        <f t="shared" si="7"/>
        <v>1482.13</v>
      </c>
      <c r="J49" s="240">
        <f t="shared" si="7"/>
        <v>4750.9827999999998</v>
      </c>
      <c r="K49" s="240">
        <f t="shared" si="7"/>
        <v>250.82080000000002</v>
      </c>
      <c r="L49" s="240">
        <f t="shared" si="7"/>
        <v>250.82080000000002</v>
      </c>
      <c r="M49" s="240">
        <f t="shared" si="7"/>
        <v>273.06</v>
      </c>
      <c r="N49" s="240">
        <f t="shared" si="7"/>
        <v>145.36000000000001</v>
      </c>
      <c r="O49" s="240">
        <f t="shared" si="7"/>
        <v>433.26779999999997</v>
      </c>
      <c r="P49" s="240">
        <f t="shared" si="7"/>
        <v>1627.49</v>
      </c>
    </row>
    <row r="50" spans="1:16" ht="17.100000000000001" customHeight="1" thickBot="1" x14ac:dyDescent="0.3">
      <c r="A50" s="628" t="s">
        <v>20</v>
      </c>
      <c r="B50" s="629"/>
      <c r="C50" s="629"/>
      <c r="D50" s="630"/>
      <c r="E50" s="260">
        <f t="shared" si="7"/>
        <v>111835.2071</v>
      </c>
      <c r="F50" s="260">
        <f t="shared" si="7"/>
        <v>105902.33850000001</v>
      </c>
      <c r="G50" s="260">
        <f t="shared" si="7"/>
        <v>32527.300900000002</v>
      </c>
      <c r="H50" s="260">
        <f t="shared" si="7"/>
        <v>170319.73699999999</v>
      </c>
      <c r="I50" s="260">
        <f t="shared" si="7"/>
        <v>133393.68400000001</v>
      </c>
      <c r="J50" s="260">
        <f t="shared" si="7"/>
        <v>36511.098599999998</v>
      </c>
      <c r="K50" s="260">
        <f t="shared" si="7"/>
        <v>32010.936599999997</v>
      </c>
      <c r="L50" s="260">
        <f t="shared" si="7"/>
        <v>18228.340799999998</v>
      </c>
      <c r="M50" s="260">
        <f t="shared" si="7"/>
        <v>31917.620000000003</v>
      </c>
      <c r="N50" s="260">
        <f t="shared" si="7"/>
        <v>27479.156999999999</v>
      </c>
      <c r="O50" s="260">
        <f t="shared" si="7"/>
        <v>50755.6417</v>
      </c>
      <c r="P50" s="278">
        <f t="shared" si="7"/>
        <v>160872.84099999999</v>
      </c>
    </row>
  </sheetData>
  <mergeCells count="45">
    <mergeCell ref="B2:P2"/>
    <mergeCell ref="B3:P3"/>
    <mergeCell ref="B4:P4"/>
    <mergeCell ref="A5:A7"/>
    <mergeCell ref="B5:B7"/>
    <mergeCell ref="C5:C7"/>
    <mergeCell ref="D5:D7"/>
    <mergeCell ref="E5:I5"/>
    <mergeCell ref="J5:N5"/>
    <mergeCell ref="O5:P5"/>
    <mergeCell ref="O6:O7"/>
    <mergeCell ref="P6:P7"/>
    <mergeCell ref="F6:G6"/>
    <mergeCell ref="H6:I6"/>
    <mergeCell ref="J6:J7"/>
    <mergeCell ref="K6:L6"/>
    <mergeCell ref="M6:N6"/>
    <mergeCell ref="A15:A20"/>
    <mergeCell ref="B15:B19"/>
    <mergeCell ref="C15:C19"/>
    <mergeCell ref="B20:D20"/>
    <mergeCell ref="A9:A14"/>
    <mergeCell ref="B9:B13"/>
    <mergeCell ref="C9:C13"/>
    <mergeCell ref="B14:D14"/>
    <mergeCell ref="E6:E7"/>
    <mergeCell ref="A21:A26"/>
    <mergeCell ref="B21:B25"/>
    <mergeCell ref="C21:C25"/>
    <mergeCell ref="B26:D26"/>
    <mergeCell ref="A27:A32"/>
    <mergeCell ref="B27:B31"/>
    <mergeCell ref="C27:C31"/>
    <mergeCell ref="B32:D32"/>
    <mergeCell ref="A33:A38"/>
    <mergeCell ref="B33:B37"/>
    <mergeCell ref="C33:C37"/>
    <mergeCell ref="B38:D38"/>
    <mergeCell ref="A50:D50"/>
    <mergeCell ref="A39:A44"/>
    <mergeCell ref="B39:B43"/>
    <mergeCell ref="C39:C43"/>
    <mergeCell ref="B44:D44"/>
    <mergeCell ref="A45:B49"/>
    <mergeCell ref="C45:C49"/>
  </mergeCells>
  <printOptions horizontalCentered="1"/>
  <pageMargins left="0" right="0" top="0.5" bottom="0.3" header="0.25" footer="0.25"/>
  <pageSetup paperSize="9" scale="65" orientation="landscape" r:id="rId1"/>
  <headerFooter alignWithMargins="0"/>
  <ignoredErrors>
    <ignoredError sqref="O14:P50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306B1-34CD-4075-BABD-05A9B89E117C}">
  <sheetPr>
    <tabColor rgb="FFFFFF00"/>
  </sheetPr>
  <dimension ref="A1:T63"/>
  <sheetViews>
    <sheetView topLeftCell="A43" zoomScale="93" zoomScaleNormal="93" workbookViewId="0">
      <selection activeCell="C68" sqref="C68"/>
    </sheetView>
  </sheetViews>
  <sheetFormatPr defaultRowHeight="13.5" x14ac:dyDescent="0.25"/>
  <cols>
    <col min="1" max="1" width="4.28515625" style="192" customWidth="1"/>
    <col min="2" max="2" width="12.28515625" style="192" customWidth="1"/>
    <col min="3" max="3" width="14.85546875" style="192" customWidth="1"/>
    <col min="4" max="4" width="14.140625" style="192" customWidth="1"/>
    <col min="5" max="5" width="16.42578125" style="192" customWidth="1"/>
    <col min="6" max="6" width="11.5703125" style="192" customWidth="1"/>
    <col min="7" max="7" width="11.7109375" style="192" customWidth="1"/>
    <col min="8" max="8" width="10" style="192" customWidth="1"/>
    <col min="9" max="9" width="11.7109375" style="192" customWidth="1"/>
    <col min="10" max="10" width="14.7109375" style="192" customWidth="1"/>
    <col min="11" max="12" width="9.7109375" style="192" customWidth="1"/>
    <col min="13" max="13" width="11" style="192" customWidth="1"/>
    <col min="14" max="14" width="13.140625" style="192" customWidth="1"/>
    <col min="15" max="15" width="9.7109375" style="192" customWidth="1"/>
    <col min="16" max="16" width="15.28515625" style="192" customWidth="1"/>
    <col min="17" max="256" width="9.140625" style="192"/>
    <col min="257" max="257" width="4.28515625" style="192" customWidth="1"/>
    <col min="258" max="258" width="12.85546875" style="192" customWidth="1"/>
    <col min="259" max="259" width="14.85546875" style="192" customWidth="1"/>
    <col min="260" max="260" width="14.140625" style="192" customWidth="1"/>
    <col min="261" max="261" width="16.42578125" style="192" customWidth="1"/>
    <col min="262" max="262" width="9.7109375" style="192" customWidth="1"/>
    <col min="263" max="263" width="10.5703125" style="192" customWidth="1"/>
    <col min="264" max="264" width="12.7109375" style="192" customWidth="1"/>
    <col min="265" max="265" width="13.28515625" style="192" customWidth="1"/>
    <col min="266" max="266" width="14.7109375" style="192" customWidth="1"/>
    <col min="267" max="268" width="9.7109375" style="192" customWidth="1"/>
    <col min="269" max="269" width="12.42578125" style="192" customWidth="1"/>
    <col min="270" max="270" width="11.85546875" style="192" customWidth="1"/>
    <col min="271" max="271" width="9.7109375" style="192" customWidth="1"/>
    <col min="272" max="272" width="15.28515625" style="192" customWidth="1"/>
    <col min="273" max="512" width="9.140625" style="192"/>
    <col min="513" max="513" width="4.28515625" style="192" customWidth="1"/>
    <col min="514" max="514" width="12.85546875" style="192" customWidth="1"/>
    <col min="515" max="515" width="14.85546875" style="192" customWidth="1"/>
    <col min="516" max="516" width="14.140625" style="192" customWidth="1"/>
    <col min="517" max="517" width="16.42578125" style="192" customWidth="1"/>
    <col min="518" max="518" width="9.7109375" style="192" customWidth="1"/>
    <col min="519" max="519" width="10.5703125" style="192" customWidth="1"/>
    <col min="520" max="520" width="12.7109375" style="192" customWidth="1"/>
    <col min="521" max="521" width="13.28515625" style="192" customWidth="1"/>
    <col min="522" max="522" width="14.7109375" style="192" customWidth="1"/>
    <col min="523" max="524" width="9.7109375" style="192" customWidth="1"/>
    <col min="525" max="525" width="12.42578125" style="192" customWidth="1"/>
    <col min="526" max="526" width="11.85546875" style="192" customWidth="1"/>
    <col min="527" max="527" width="9.7109375" style="192" customWidth="1"/>
    <col min="528" max="528" width="15.28515625" style="192" customWidth="1"/>
    <col min="529" max="768" width="9.140625" style="192"/>
    <col min="769" max="769" width="4.28515625" style="192" customWidth="1"/>
    <col min="770" max="770" width="12.85546875" style="192" customWidth="1"/>
    <col min="771" max="771" width="14.85546875" style="192" customWidth="1"/>
    <col min="772" max="772" width="14.140625" style="192" customWidth="1"/>
    <col min="773" max="773" width="16.42578125" style="192" customWidth="1"/>
    <col min="774" max="774" width="9.7109375" style="192" customWidth="1"/>
    <col min="775" max="775" width="10.5703125" style="192" customWidth="1"/>
    <col min="776" max="776" width="12.7109375" style="192" customWidth="1"/>
    <col min="777" max="777" width="13.28515625" style="192" customWidth="1"/>
    <col min="778" max="778" width="14.7109375" style="192" customWidth="1"/>
    <col min="779" max="780" width="9.7109375" style="192" customWidth="1"/>
    <col min="781" max="781" width="12.42578125" style="192" customWidth="1"/>
    <col min="782" max="782" width="11.85546875" style="192" customWidth="1"/>
    <col min="783" max="783" width="9.7109375" style="192" customWidth="1"/>
    <col min="784" max="784" width="15.28515625" style="192" customWidth="1"/>
    <col min="785" max="1024" width="9.140625" style="192"/>
    <col min="1025" max="1025" width="4.28515625" style="192" customWidth="1"/>
    <col min="1026" max="1026" width="12.85546875" style="192" customWidth="1"/>
    <col min="1027" max="1027" width="14.85546875" style="192" customWidth="1"/>
    <col min="1028" max="1028" width="14.140625" style="192" customWidth="1"/>
    <col min="1029" max="1029" width="16.42578125" style="192" customWidth="1"/>
    <col min="1030" max="1030" width="9.7109375" style="192" customWidth="1"/>
    <col min="1031" max="1031" width="10.5703125" style="192" customWidth="1"/>
    <col min="1032" max="1032" width="12.7109375" style="192" customWidth="1"/>
    <col min="1033" max="1033" width="13.28515625" style="192" customWidth="1"/>
    <col min="1034" max="1034" width="14.7109375" style="192" customWidth="1"/>
    <col min="1035" max="1036" width="9.7109375" style="192" customWidth="1"/>
    <col min="1037" max="1037" width="12.42578125" style="192" customWidth="1"/>
    <col min="1038" max="1038" width="11.85546875" style="192" customWidth="1"/>
    <col min="1039" max="1039" width="9.7109375" style="192" customWidth="1"/>
    <col min="1040" max="1040" width="15.28515625" style="192" customWidth="1"/>
    <col min="1041" max="1280" width="9.140625" style="192"/>
    <col min="1281" max="1281" width="4.28515625" style="192" customWidth="1"/>
    <col min="1282" max="1282" width="12.85546875" style="192" customWidth="1"/>
    <col min="1283" max="1283" width="14.85546875" style="192" customWidth="1"/>
    <col min="1284" max="1284" width="14.140625" style="192" customWidth="1"/>
    <col min="1285" max="1285" width="16.42578125" style="192" customWidth="1"/>
    <col min="1286" max="1286" width="9.7109375" style="192" customWidth="1"/>
    <col min="1287" max="1287" width="10.5703125" style="192" customWidth="1"/>
    <col min="1288" max="1288" width="12.7109375" style="192" customWidth="1"/>
    <col min="1289" max="1289" width="13.28515625" style="192" customWidth="1"/>
    <col min="1290" max="1290" width="14.7109375" style="192" customWidth="1"/>
    <col min="1291" max="1292" width="9.7109375" style="192" customWidth="1"/>
    <col min="1293" max="1293" width="12.42578125" style="192" customWidth="1"/>
    <col min="1294" max="1294" width="11.85546875" style="192" customWidth="1"/>
    <col min="1295" max="1295" width="9.7109375" style="192" customWidth="1"/>
    <col min="1296" max="1296" width="15.28515625" style="192" customWidth="1"/>
    <col min="1297" max="1536" width="9.140625" style="192"/>
    <col min="1537" max="1537" width="4.28515625" style="192" customWidth="1"/>
    <col min="1538" max="1538" width="12.85546875" style="192" customWidth="1"/>
    <col min="1539" max="1539" width="14.85546875" style="192" customWidth="1"/>
    <col min="1540" max="1540" width="14.140625" style="192" customWidth="1"/>
    <col min="1541" max="1541" width="16.42578125" style="192" customWidth="1"/>
    <col min="1542" max="1542" width="9.7109375" style="192" customWidth="1"/>
    <col min="1543" max="1543" width="10.5703125" style="192" customWidth="1"/>
    <col min="1544" max="1544" width="12.7109375" style="192" customWidth="1"/>
    <col min="1545" max="1545" width="13.28515625" style="192" customWidth="1"/>
    <col min="1546" max="1546" width="14.7109375" style="192" customWidth="1"/>
    <col min="1547" max="1548" width="9.7109375" style="192" customWidth="1"/>
    <col min="1549" max="1549" width="12.42578125" style="192" customWidth="1"/>
    <col min="1550" max="1550" width="11.85546875" style="192" customWidth="1"/>
    <col min="1551" max="1551" width="9.7109375" style="192" customWidth="1"/>
    <col min="1552" max="1552" width="15.28515625" style="192" customWidth="1"/>
    <col min="1553" max="1792" width="9.140625" style="192"/>
    <col min="1793" max="1793" width="4.28515625" style="192" customWidth="1"/>
    <col min="1794" max="1794" width="12.85546875" style="192" customWidth="1"/>
    <col min="1795" max="1795" width="14.85546875" style="192" customWidth="1"/>
    <col min="1796" max="1796" width="14.140625" style="192" customWidth="1"/>
    <col min="1797" max="1797" width="16.42578125" style="192" customWidth="1"/>
    <col min="1798" max="1798" width="9.7109375" style="192" customWidth="1"/>
    <col min="1799" max="1799" width="10.5703125" style="192" customWidth="1"/>
    <col min="1800" max="1800" width="12.7109375" style="192" customWidth="1"/>
    <col min="1801" max="1801" width="13.28515625" style="192" customWidth="1"/>
    <col min="1802" max="1802" width="14.7109375" style="192" customWidth="1"/>
    <col min="1803" max="1804" width="9.7109375" style="192" customWidth="1"/>
    <col min="1805" max="1805" width="12.42578125" style="192" customWidth="1"/>
    <col min="1806" max="1806" width="11.85546875" style="192" customWidth="1"/>
    <col min="1807" max="1807" width="9.7109375" style="192" customWidth="1"/>
    <col min="1808" max="1808" width="15.28515625" style="192" customWidth="1"/>
    <col min="1809" max="2048" width="9.140625" style="192"/>
    <col min="2049" max="2049" width="4.28515625" style="192" customWidth="1"/>
    <col min="2050" max="2050" width="12.85546875" style="192" customWidth="1"/>
    <col min="2051" max="2051" width="14.85546875" style="192" customWidth="1"/>
    <col min="2052" max="2052" width="14.140625" style="192" customWidth="1"/>
    <col min="2053" max="2053" width="16.42578125" style="192" customWidth="1"/>
    <col min="2054" max="2054" width="9.7109375" style="192" customWidth="1"/>
    <col min="2055" max="2055" width="10.5703125" style="192" customWidth="1"/>
    <col min="2056" max="2056" width="12.7109375" style="192" customWidth="1"/>
    <col min="2057" max="2057" width="13.28515625" style="192" customWidth="1"/>
    <col min="2058" max="2058" width="14.7109375" style="192" customWidth="1"/>
    <col min="2059" max="2060" width="9.7109375" style="192" customWidth="1"/>
    <col min="2061" max="2061" width="12.42578125" style="192" customWidth="1"/>
    <col min="2062" max="2062" width="11.85546875" style="192" customWidth="1"/>
    <col min="2063" max="2063" width="9.7109375" style="192" customWidth="1"/>
    <col min="2064" max="2064" width="15.28515625" style="192" customWidth="1"/>
    <col min="2065" max="2304" width="9.140625" style="192"/>
    <col min="2305" max="2305" width="4.28515625" style="192" customWidth="1"/>
    <col min="2306" max="2306" width="12.85546875" style="192" customWidth="1"/>
    <col min="2307" max="2307" width="14.85546875" style="192" customWidth="1"/>
    <col min="2308" max="2308" width="14.140625" style="192" customWidth="1"/>
    <col min="2309" max="2309" width="16.42578125" style="192" customWidth="1"/>
    <col min="2310" max="2310" width="9.7109375" style="192" customWidth="1"/>
    <col min="2311" max="2311" width="10.5703125" style="192" customWidth="1"/>
    <col min="2312" max="2312" width="12.7109375" style="192" customWidth="1"/>
    <col min="2313" max="2313" width="13.28515625" style="192" customWidth="1"/>
    <col min="2314" max="2314" width="14.7109375" style="192" customWidth="1"/>
    <col min="2315" max="2316" width="9.7109375" style="192" customWidth="1"/>
    <col min="2317" max="2317" width="12.42578125" style="192" customWidth="1"/>
    <col min="2318" max="2318" width="11.85546875" style="192" customWidth="1"/>
    <col min="2319" max="2319" width="9.7109375" style="192" customWidth="1"/>
    <col min="2320" max="2320" width="15.28515625" style="192" customWidth="1"/>
    <col min="2321" max="2560" width="9.140625" style="192"/>
    <col min="2561" max="2561" width="4.28515625" style="192" customWidth="1"/>
    <col min="2562" max="2562" width="12.85546875" style="192" customWidth="1"/>
    <col min="2563" max="2563" width="14.85546875" style="192" customWidth="1"/>
    <col min="2564" max="2564" width="14.140625" style="192" customWidth="1"/>
    <col min="2565" max="2565" width="16.42578125" style="192" customWidth="1"/>
    <col min="2566" max="2566" width="9.7109375" style="192" customWidth="1"/>
    <col min="2567" max="2567" width="10.5703125" style="192" customWidth="1"/>
    <col min="2568" max="2568" width="12.7109375" style="192" customWidth="1"/>
    <col min="2569" max="2569" width="13.28515625" style="192" customWidth="1"/>
    <col min="2570" max="2570" width="14.7109375" style="192" customWidth="1"/>
    <col min="2571" max="2572" width="9.7109375" style="192" customWidth="1"/>
    <col min="2573" max="2573" width="12.42578125" style="192" customWidth="1"/>
    <col min="2574" max="2574" width="11.85546875" style="192" customWidth="1"/>
    <col min="2575" max="2575" width="9.7109375" style="192" customWidth="1"/>
    <col min="2576" max="2576" width="15.28515625" style="192" customWidth="1"/>
    <col min="2577" max="2816" width="9.140625" style="192"/>
    <col min="2817" max="2817" width="4.28515625" style="192" customWidth="1"/>
    <col min="2818" max="2818" width="12.85546875" style="192" customWidth="1"/>
    <col min="2819" max="2819" width="14.85546875" style="192" customWidth="1"/>
    <col min="2820" max="2820" width="14.140625" style="192" customWidth="1"/>
    <col min="2821" max="2821" width="16.42578125" style="192" customWidth="1"/>
    <col min="2822" max="2822" width="9.7109375" style="192" customWidth="1"/>
    <col min="2823" max="2823" width="10.5703125" style="192" customWidth="1"/>
    <col min="2824" max="2824" width="12.7109375" style="192" customWidth="1"/>
    <col min="2825" max="2825" width="13.28515625" style="192" customWidth="1"/>
    <col min="2826" max="2826" width="14.7109375" style="192" customWidth="1"/>
    <col min="2827" max="2828" width="9.7109375" style="192" customWidth="1"/>
    <col min="2829" max="2829" width="12.42578125" style="192" customWidth="1"/>
    <col min="2830" max="2830" width="11.85546875" style="192" customWidth="1"/>
    <col min="2831" max="2831" width="9.7109375" style="192" customWidth="1"/>
    <col min="2832" max="2832" width="15.28515625" style="192" customWidth="1"/>
    <col min="2833" max="3072" width="9.140625" style="192"/>
    <col min="3073" max="3073" width="4.28515625" style="192" customWidth="1"/>
    <col min="3074" max="3074" width="12.85546875" style="192" customWidth="1"/>
    <col min="3075" max="3075" width="14.85546875" style="192" customWidth="1"/>
    <col min="3076" max="3076" width="14.140625" style="192" customWidth="1"/>
    <col min="3077" max="3077" width="16.42578125" style="192" customWidth="1"/>
    <col min="3078" max="3078" width="9.7109375" style="192" customWidth="1"/>
    <col min="3079" max="3079" width="10.5703125" style="192" customWidth="1"/>
    <col min="3080" max="3080" width="12.7109375" style="192" customWidth="1"/>
    <col min="3081" max="3081" width="13.28515625" style="192" customWidth="1"/>
    <col min="3082" max="3082" width="14.7109375" style="192" customWidth="1"/>
    <col min="3083" max="3084" width="9.7109375" style="192" customWidth="1"/>
    <col min="3085" max="3085" width="12.42578125" style="192" customWidth="1"/>
    <col min="3086" max="3086" width="11.85546875" style="192" customWidth="1"/>
    <col min="3087" max="3087" width="9.7109375" style="192" customWidth="1"/>
    <col min="3088" max="3088" width="15.28515625" style="192" customWidth="1"/>
    <col min="3089" max="3328" width="9.140625" style="192"/>
    <col min="3329" max="3329" width="4.28515625" style="192" customWidth="1"/>
    <col min="3330" max="3330" width="12.85546875" style="192" customWidth="1"/>
    <col min="3331" max="3331" width="14.85546875" style="192" customWidth="1"/>
    <col min="3332" max="3332" width="14.140625" style="192" customWidth="1"/>
    <col min="3333" max="3333" width="16.42578125" style="192" customWidth="1"/>
    <col min="3334" max="3334" width="9.7109375" style="192" customWidth="1"/>
    <col min="3335" max="3335" width="10.5703125" style="192" customWidth="1"/>
    <col min="3336" max="3336" width="12.7109375" style="192" customWidth="1"/>
    <col min="3337" max="3337" width="13.28515625" style="192" customWidth="1"/>
    <col min="3338" max="3338" width="14.7109375" style="192" customWidth="1"/>
    <col min="3339" max="3340" width="9.7109375" style="192" customWidth="1"/>
    <col min="3341" max="3341" width="12.42578125" style="192" customWidth="1"/>
    <col min="3342" max="3342" width="11.85546875" style="192" customWidth="1"/>
    <col min="3343" max="3343" width="9.7109375" style="192" customWidth="1"/>
    <col min="3344" max="3344" width="15.28515625" style="192" customWidth="1"/>
    <col min="3345" max="3584" width="9.140625" style="192"/>
    <col min="3585" max="3585" width="4.28515625" style="192" customWidth="1"/>
    <col min="3586" max="3586" width="12.85546875" style="192" customWidth="1"/>
    <col min="3587" max="3587" width="14.85546875" style="192" customWidth="1"/>
    <col min="3588" max="3588" width="14.140625" style="192" customWidth="1"/>
    <col min="3589" max="3589" width="16.42578125" style="192" customWidth="1"/>
    <col min="3590" max="3590" width="9.7109375" style="192" customWidth="1"/>
    <col min="3591" max="3591" width="10.5703125" style="192" customWidth="1"/>
    <col min="3592" max="3592" width="12.7109375" style="192" customWidth="1"/>
    <col min="3593" max="3593" width="13.28515625" style="192" customWidth="1"/>
    <col min="3594" max="3594" width="14.7109375" style="192" customWidth="1"/>
    <col min="3595" max="3596" width="9.7109375" style="192" customWidth="1"/>
    <col min="3597" max="3597" width="12.42578125" style="192" customWidth="1"/>
    <col min="3598" max="3598" width="11.85546875" style="192" customWidth="1"/>
    <col min="3599" max="3599" width="9.7109375" style="192" customWidth="1"/>
    <col min="3600" max="3600" width="15.28515625" style="192" customWidth="1"/>
    <col min="3601" max="3840" width="9.140625" style="192"/>
    <col min="3841" max="3841" width="4.28515625" style="192" customWidth="1"/>
    <col min="3842" max="3842" width="12.85546875" style="192" customWidth="1"/>
    <col min="3843" max="3843" width="14.85546875" style="192" customWidth="1"/>
    <col min="3844" max="3844" width="14.140625" style="192" customWidth="1"/>
    <col min="3845" max="3845" width="16.42578125" style="192" customWidth="1"/>
    <col min="3846" max="3846" width="9.7109375" style="192" customWidth="1"/>
    <col min="3847" max="3847" width="10.5703125" style="192" customWidth="1"/>
    <col min="3848" max="3848" width="12.7109375" style="192" customWidth="1"/>
    <col min="3849" max="3849" width="13.28515625" style="192" customWidth="1"/>
    <col min="3850" max="3850" width="14.7109375" style="192" customWidth="1"/>
    <col min="3851" max="3852" width="9.7109375" style="192" customWidth="1"/>
    <col min="3853" max="3853" width="12.42578125" style="192" customWidth="1"/>
    <col min="3854" max="3854" width="11.85546875" style="192" customWidth="1"/>
    <col min="3855" max="3855" width="9.7109375" style="192" customWidth="1"/>
    <col min="3856" max="3856" width="15.28515625" style="192" customWidth="1"/>
    <col min="3857" max="4096" width="9.140625" style="192"/>
    <col min="4097" max="4097" width="4.28515625" style="192" customWidth="1"/>
    <col min="4098" max="4098" width="12.85546875" style="192" customWidth="1"/>
    <col min="4099" max="4099" width="14.85546875" style="192" customWidth="1"/>
    <col min="4100" max="4100" width="14.140625" style="192" customWidth="1"/>
    <col min="4101" max="4101" width="16.42578125" style="192" customWidth="1"/>
    <col min="4102" max="4102" width="9.7109375" style="192" customWidth="1"/>
    <col min="4103" max="4103" width="10.5703125" style="192" customWidth="1"/>
    <col min="4104" max="4104" width="12.7109375" style="192" customWidth="1"/>
    <col min="4105" max="4105" width="13.28515625" style="192" customWidth="1"/>
    <col min="4106" max="4106" width="14.7109375" style="192" customWidth="1"/>
    <col min="4107" max="4108" width="9.7109375" style="192" customWidth="1"/>
    <col min="4109" max="4109" width="12.42578125" style="192" customWidth="1"/>
    <col min="4110" max="4110" width="11.85546875" style="192" customWidth="1"/>
    <col min="4111" max="4111" width="9.7109375" style="192" customWidth="1"/>
    <col min="4112" max="4112" width="15.28515625" style="192" customWidth="1"/>
    <col min="4113" max="4352" width="9.140625" style="192"/>
    <col min="4353" max="4353" width="4.28515625" style="192" customWidth="1"/>
    <col min="4354" max="4354" width="12.85546875" style="192" customWidth="1"/>
    <col min="4355" max="4355" width="14.85546875" style="192" customWidth="1"/>
    <col min="4356" max="4356" width="14.140625" style="192" customWidth="1"/>
    <col min="4357" max="4357" width="16.42578125" style="192" customWidth="1"/>
    <col min="4358" max="4358" width="9.7109375" style="192" customWidth="1"/>
    <col min="4359" max="4359" width="10.5703125" style="192" customWidth="1"/>
    <col min="4360" max="4360" width="12.7109375" style="192" customWidth="1"/>
    <col min="4361" max="4361" width="13.28515625" style="192" customWidth="1"/>
    <col min="4362" max="4362" width="14.7109375" style="192" customWidth="1"/>
    <col min="4363" max="4364" width="9.7109375" style="192" customWidth="1"/>
    <col min="4365" max="4365" width="12.42578125" style="192" customWidth="1"/>
    <col min="4366" max="4366" width="11.85546875" style="192" customWidth="1"/>
    <col min="4367" max="4367" width="9.7109375" style="192" customWidth="1"/>
    <col min="4368" max="4368" width="15.28515625" style="192" customWidth="1"/>
    <col min="4369" max="4608" width="9.140625" style="192"/>
    <col min="4609" max="4609" width="4.28515625" style="192" customWidth="1"/>
    <col min="4610" max="4610" width="12.85546875" style="192" customWidth="1"/>
    <col min="4611" max="4611" width="14.85546875" style="192" customWidth="1"/>
    <col min="4612" max="4612" width="14.140625" style="192" customWidth="1"/>
    <col min="4613" max="4613" width="16.42578125" style="192" customWidth="1"/>
    <col min="4614" max="4614" width="9.7109375" style="192" customWidth="1"/>
    <col min="4615" max="4615" width="10.5703125" style="192" customWidth="1"/>
    <col min="4616" max="4616" width="12.7109375" style="192" customWidth="1"/>
    <col min="4617" max="4617" width="13.28515625" style="192" customWidth="1"/>
    <col min="4618" max="4618" width="14.7109375" style="192" customWidth="1"/>
    <col min="4619" max="4620" width="9.7109375" style="192" customWidth="1"/>
    <col min="4621" max="4621" width="12.42578125" style="192" customWidth="1"/>
    <col min="4622" max="4622" width="11.85546875" style="192" customWidth="1"/>
    <col min="4623" max="4623" width="9.7109375" style="192" customWidth="1"/>
    <col min="4624" max="4624" width="15.28515625" style="192" customWidth="1"/>
    <col min="4625" max="4864" width="9.140625" style="192"/>
    <col min="4865" max="4865" width="4.28515625" style="192" customWidth="1"/>
    <col min="4866" max="4866" width="12.85546875" style="192" customWidth="1"/>
    <col min="4867" max="4867" width="14.85546875" style="192" customWidth="1"/>
    <col min="4868" max="4868" width="14.140625" style="192" customWidth="1"/>
    <col min="4869" max="4869" width="16.42578125" style="192" customWidth="1"/>
    <col min="4870" max="4870" width="9.7109375" style="192" customWidth="1"/>
    <col min="4871" max="4871" width="10.5703125" style="192" customWidth="1"/>
    <col min="4872" max="4872" width="12.7109375" style="192" customWidth="1"/>
    <col min="4873" max="4873" width="13.28515625" style="192" customWidth="1"/>
    <col min="4874" max="4874" width="14.7109375" style="192" customWidth="1"/>
    <col min="4875" max="4876" width="9.7109375" style="192" customWidth="1"/>
    <col min="4877" max="4877" width="12.42578125" style="192" customWidth="1"/>
    <col min="4878" max="4878" width="11.85546875" style="192" customWidth="1"/>
    <col min="4879" max="4879" width="9.7109375" style="192" customWidth="1"/>
    <col min="4880" max="4880" width="15.28515625" style="192" customWidth="1"/>
    <col min="4881" max="5120" width="9.140625" style="192"/>
    <col min="5121" max="5121" width="4.28515625" style="192" customWidth="1"/>
    <col min="5122" max="5122" width="12.85546875" style="192" customWidth="1"/>
    <col min="5123" max="5123" width="14.85546875" style="192" customWidth="1"/>
    <col min="5124" max="5124" width="14.140625" style="192" customWidth="1"/>
    <col min="5125" max="5125" width="16.42578125" style="192" customWidth="1"/>
    <col min="5126" max="5126" width="9.7109375" style="192" customWidth="1"/>
    <col min="5127" max="5127" width="10.5703125" style="192" customWidth="1"/>
    <col min="5128" max="5128" width="12.7109375" style="192" customWidth="1"/>
    <col min="5129" max="5129" width="13.28515625" style="192" customWidth="1"/>
    <col min="5130" max="5130" width="14.7109375" style="192" customWidth="1"/>
    <col min="5131" max="5132" width="9.7109375" style="192" customWidth="1"/>
    <col min="5133" max="5133" width="12.42578125" style="192" customWidth="1"/>
    <col min="5134" max="5134" width="11.85546875" style="192" customWidth="1"/>
    <col min="5135" max="5135" width="9.7109375" style="192" customWidth="1"/>
    <col min="5136" max="5136" width="15.28515625" style="192" customWidth="1"/>
    <col min="5137" max="5376" width="9.140625" style="192"/>
    <col min="5377" max="5377" width="4.28515625" style="192" customWidth="1"/>
    <col min="5378" max="5378" width="12.85546875" style="192" customWidth="1"/>
    <col min="5379" max="5379" width="14.85546875" style="192" customWidth="1"/>
    <col min="5380" max="5380" width="14.140625" style="192" customWidth="1"/>
    <col min="5381" max="5381" width="16.42578125" style="192" customWidth="1"/>
    <col min="5382" max="5382" width="9.7109375" style="192" customWidth="1"/>
    <col min="5383" max="5383" width="10.5703125" style="192" customWidth="1"/>
    <col min="5384" max="5384" width="12.7109375" style="192" customWidth="1"/>
    <col min="5385" max="5385" width="13.28515625" style="192" customWidth="1"/>
    <col min="5386" max="5386" width="14.7109375" style="192" customWidth="1"/>
    <col min="5387" max="5388" width="9.7109375" style="192" customWidth="1"/>
    <col min="5389" max="5389" width="12.42578125" style="192" customWidth="1"/>
    <col min="5390" max="5390" width="11.85546875" style="192" customWidth="1"/>
    <col min="5391" max="5391" width="9.7109375" style="192" customWidth="1"/>
    <col min="5392" max="5392" width="15.28515625" style="192" customWidth="1"/>
    <col min="5393" max="5632" width="9.140625" style="192"/>
    <col min="5633" max="5633" width="4.28515625" style="192" customWidth="1"/>
    <col min="5634" max="5634" width="12.85546875" style="192" customWidth="1"/>
    <col min="5635" max="5635" width="14.85546875" style="192" customWidth="1"/>
    <col min="5636" max="5636" width="14.140625" style="192" customWidth="1"/>
    <col min="5637" max="5637" width="16.42578125" style="192" customWidth="1"/>
    <col min="5638" max="5638" width="9.7109375" style="192" customWidth="1"/>
    <col min="5639" max="5639" width="10.5703125" style="192" customWidth="1"/>
    <col min="5640" max="5640" width="12.7109375" style="192" customWidth="1"/>
    <col min="5641" max="5641" width="13.28515625" style="192" customWidth="1"/>
    <col min="5642" max="5642" width="14.7109375" style="192" customWidth="1"/>
    <col min="5643" max="5644" width="9.7109375" style="192" customWidth="1"/>
    <col min="5645" max="5645" width="12.42578125" style="192" customWidth="1"/>
    <col min="5646" max="5646" width="11.85546875" style="192" customWidth="1"/>
    <col min="5647" max="5647" width="9.7109375" style="192" customWidth="1"/>
    <col min="5648" max="5648" width="15.28515625" style="192" customWidth="1"/>
    <col min="5649" max="5888" width="9.140625" style="192"/>
    <col min="5889" max="5889" width="4.28515625" style="192" customWidth="1"/>
    <col min="5890" max="5890" width="12.85546875" style="192" customWidth="1"/>
    <col min="5891" max="5891" width="14.85546875" style="192" customWidth="1"/>
    <col min="5892" max="5892" width="14.140625" style="192" customWidth="1"/>
    <col min="5893" max="5893" width="16.42578125" style="192" customWidth="1"/>
    <col min="5894" max="5894" width="9.7109375" style="192" customWidth="1"/>
    <col min="5895" max="5895" width="10.5703125" style="192" customWidth="1"/>
    <col min="5896" max="5896" width="12.7109375" style="192" customWidth="1"/>
    <col min="5897" max="5897" width="13.28515625" style="192" customWidth="1"/>
    <col min="5898" max="5898" width="14.7109375" style="192" customWidth="1"/>
    <col min="5899" max="5900" width="9.7109375" style="192" customWidth="1"/>
    <col min="5901" max="5901" width="12.42578125" style="192" customWidth="1"/>
    <col min="5902" max="5902" width="11.85546875" style="192" customWidth="1"/>
    <col min="5903" max="5903" width="9.7109375" style="192" customWidth="1"/>
    <col min="5904" max="5904" width="15.28515625" style="192" customWidth="1"/>
    <col min="5905" max="6144" width="9.140625" style="192"/>
    <col min="6145" max="6145" width="4.28515625" style="192" customWidth="1"/>
    <col min="6146" max="6146" width="12.85546875" style="192" customWidth="1"/>
    <col min="6147" max="6147" width="14.85546875" style="192" customWidth="1"/>
    <col min="6148" max="6148" width="14.140625" style="192" customWidth="1"/>
    <col min="6149" max="6149" width="16.42578125" style="192" customWidth="1"/>
    <col min="6150" max="6150" width="9.7109375" style="192" customWidth="1"/>
    <col min="6151" max="6151" width="10.5703125" style="192" customWidth="1"/>
    <col min="6152" max="6152" width="12.7109375" style="192" customWidth="1"/>
    <col min="6153" max="6153" width="13.28515625" style="192" customWidth="1"/>
    <col min="6154" max="6154" width="14.7109375" style="192" customWidth="1"/>
    <col min="6155" max="6156" width="9.7109375" style="192" customWidth="1"/>
    <col min="6157" max="6157" width="12.42578125" style="192" customWidth="1"/>
    <col min="6158" max="6158" width="11.85546875" style="192" customWidth="1"/>
    <col min="6159" max="6159" width="9.7109375" style="192" customWidth="1"/>
    <col min="6160" max="6160" width="15.28515625" style="192" customWidth="1"/>
    <col min="6161" max="6400" width="9.140625" style="192"/>
    <col min="6401" max="6401" width="4.28515625" style="192" customWidth="1"/>
    <col min="6402" max="6402" width="12.85546875" style="192" customWidth="1"/>
    <col min="6403" max="6403" width="14.85546875" style="192" customWidth="1"/>
    <col min="6404" max="6404" width="14.140625" style="192" customWidth="1"/>
    <col min="6405" max="6405" width="16.42578125" style="192" customWidth="1"/>
    <col min="6406" max="6406" width="9.7109375" style="192" customWidth="1"/>
    <col min="6407" max="6407" width="10.5703125" style="192" customWidth="1"/>
    <col min="6408" max="6408" width="12.7109375" style="192" customWidth="1"/>
    <col min="6409" max="6409" width="13.28515625" style="192" customWidth="1"/>
    <col min="6410" max="6410" width="14.7109375" style="192" customWidth="1"/>
    <col min="6411" max="6412" width="9.7109375" style="192" customWidth="1"/>
    <col min="6413" max="6413" width="12.42578125" style="192" customWidth="1"/>
    <col min="6414" max="6414" width="11.85546875" style="192" customWidth="1"/>
    <col min="6415" max="6415" width="9.7109375" style="192" customWidth="1"/>
    <col min="6416" max="6416" width="15.28515625" style="192" customWidth="1"/>
    <col min="6417" max="6656" width="9.140625" style="192"/>
    <col min="6657" max="6657" width="4.28515625" style="192" customWidth="1"/>
    <col min="6658" max="6658" width="12.85546875" style="192" customWidth="1"/>
    <col min="6659" max="6659" width="14.85546875" style="192" customWidth="1"/>
    <col min="6660" max="6660" width="14.140625" style="192" customWidth="1"/>
    <col min="6661" max="6661" width="16.42578125" style="192" customWidth="1"/>
    <col min="6662" max="6662" width="9.7109375" style="192" customWidth="1"/>
    <col min="6663" max="6663" width="10.5703125" style="192" customWidth="1"/>
    <col min="6664" max="6664" width="12.7109375" style="192" customWidth="1"/>
    <col min="6665" max="6665" width="13.28515625" style="192" customWidth="1"/>
    <col min="6666" max="6666" width="14.7109375" style="192" customWidth="1"/>
    <col min="6667" max="6668" width="9.7109375" style="192" customWidth="1"/>
    <col min="6669" max="6669" width="12.42578125" style="192" customWidth="1"/>
    <col min="6670" max="6670" width="11.85546875" style="192" customWidth="1"/>
    <col min="6671" max="6671" width="9.7109375" style="192" customWidth="1"/>
    <col min="6672" max="6672" width="15.28515625" style="192" customWidth="1"/>
    <col min="6673" max="6912" width="9.140625" style="192"/>
    <col min="6913" max="6913" width="4.28515625" style="192" customWidth="1"/>
    <col min="6914" max="6914" width="12.85546875" style="192" customWidth="1"/>
    <col min="6915" max="6915" width="14.85546875" style="192" customWidth="1"/>
    <col min="6916" max="6916" width="14.140625" style="192" customWidth="1"/>
    <col min="6917" max="6917" width="16.42578125" style="192" customWidth="1"/>
    <col min="6918" max="6918" width="9.7109375" style="192" customWidth="1"/>
    <col min="6919" max="6919" width="10.5703125" style="192" customWidth="1"/>
    <col min="6920" max="6920" width="12.7109375" style="192" customWidth="1"/>
    <col min="6921" max="6921" width="13.28515625" style="192" customWidth="1"/>
    <col min="6922" max="6922" width="14.7109375" style="192" customWidth="1"/>
    <col min="6923" max="6924" width="9.7109375" style="192" customWidth="1"/>
    <col min="6925" max="6925" width="12.42578125" style="192" customWidth="1"/>
    <col min="6926" max="6926" width="11.85546875" style="192" customWidth="1"/>
    <col min="6927" max="6927" width="9.7109375" style="192" customWidth="1"/>
    <col min="6928" max="6928" width="15.28515625" style="192" customWidth="1"/>
    <col min="6929" max="7168" width="9.140625" style="192"/>
    <col min="7169" max="7169" width="4.28515625" style="192" customWidth="1"/>
    <col min="7170" max="7170" width="12.85546875" style="192" customWidth="1"/>
    <col min="7171" max="7171" width="14.85546875" style="192" customWidth="1"/>
    <col min="7172" max="7172" width="14.140625" style="192" customWidth="1"/>
    <col min="7173" max="7173" width="16.42578125" style="192" customWidth="1"/>
    <col min="7174" max="7174" width="9.7109375" style="192" customWidth="1"/>
    <col min="7175" max="7175" width="10.5703125" style="192" customWidth="1"/>
    <col min="7176" max="7176" width="12.7109375" style="192" customWidth="1"/>
    <col min="7177" max="7177" width="13.28515625" style="192" customWidth="1"/>
    <col min="7178" max="7178" width="14.7109375" style="192" customWidth="1"/>
    <col min="7179" max="7180" width="9.7109375" style="192" customWidth="1"/>
    <col min="7181" max="7181" width="12.42578125" style="192" customWidth="1"/>
    <col min="7182" max="7182" width="11.85546875" style="192" customWidth="1"/>
    <col min="7183" max="7183" width="9.7109375" style="192" customWidth="1"/>
    <col min="7184" max="7184" width="15.28515625" style="192" customWidth="1"/>
    <col min="7185" max="7424" width="9.140625" style="192"/>
    <col min="7425" max="7425" width="4.28515625" style="192" customWidth="1"/>
    <col min="7426" max="7426" width="12.85546875" style="192" customWidth="1"/>
    <col min="7427" max="7427" width="14.85546875" style="192" customWidth="1"/>
    <col min="7428" max="7428" width="14.140625" style="192" customWidth="1"/>
    <col min="7429" max="7429" width="16.42578125" style="192" customWidth="1"/>
    <col min="7430" max="7430" width="9.7109375" style="192" customWidth="1"/>
    <col min="7431" max="7431" width="10.5703125" style="192" customWidth="1"/>
    <col min="7432" max="7432" width="12.7109375" style="192" customWidth="1"/>
    <col min="7433" max="7433" width="13.28515625" style="192" customWidth="1"/>
    <col min="7434" max="7434" width="14.7109375" style="192" customWidth="1"/>
    <col min="7435" max="7436" width="9.7109375" style="192" customWidth="1"/>
    <col min="7437" max="7437" width="12.42578125" style="192" customWidth="1"/>
    <col min="7438" max="7438" width="11.85546875" style="192" customWidth="1"/>
    <col min="7439" max="7439" width="9.7109375" style="192" customWidth="1"/>
    <col min="7440" max="7440" width="15.28515625" style="192" customWidth="1"/>
    <col min="7441" max="7680" width="9.140625" style="192"/>
    <col min="7681" max="7681" width="4.28515625" style="192" customWidth="1"/>
    <col min="7682" max="7682" width="12.85546875" style="192" customWidth="1"/>
    <col min="7683" max="7683" width="14.85546875" style="192" customWidth="1"/>
    <col min="7684" max="7684" width="14.140625" style="192" customWidth="1"/>
    <col min="7685" max="7685" width="16.42578125" style="192" customWidth="1"/>
    <col min="7686" max="7686" width="9.7109375" style="192" customWidth="1"/>
    <col min="7687" max="7687" width="10.5703125" style="192" customWidth="1"/>
    <col min="7688" max="7688" width="12.7109375" style="192" customWidth="1"/>
    <col min="7689" max="7689" width="13.28515625" style="192" customWidth="1"/>
    <col min="7690" max="7690" width="14.7109375" style="192" customWidth="1"/>
    <col min="7691" max="7692" width="9.7109375" style="192" customWidth="1"/>
    <col min="7693" max="7693" width="12.42578125" style="192" customWidth="1"/>
    <col min="7694" max="7694" width="11.85546875" style="192" customWidth="1"/>
    <col min="7695" max="7695" width="9.7109375" style="192" customWidth="1"/>
    <col min="7696" max="7696" width="15.28515625" style="192" customWidth="1"/>
    <col min="7697" max="7936" width="9.140625" style="192"/>
    <col min="7937" max="7937" width="4.28515625" style="192" customWidth="1"/>
    <col min="7938" max="7938" width="12.85546875" style="192" customWidth="1"/>
    <col min="7939" max="7939" width="14.85546875" style="192" customWidth="1"/>
    <col min="7940" max="7940" width="14.140625" style="192" customWidth="1"/>
    <col min="7941" max="7941" width="16.42578125" style="192" customWidth="1"/>
    <col min="7942" max="7942" width="9.7109375" style="192" customWidth="1"/>
    <col min="7943" max="7943" width="10.5703125" style="192" customWidth="1"/>
    <col min="7944" max="7944" width="12.7109375" style="192" customWidth="1"/>
    <col min="7945" max="7945" width="13.28515625" style="192" customWidth="1"/>
    <col min="7946" max="7946" width="14.7109375" style="192" customWidth="1"/>
    <col min="7947" max="7948" width="9.7109375" style="192" customWidth="1"/>
    <col min="7949" max="7949" width="12.42578125" style="192" customWidth="1"/>
    <col min="7950" max="7950" width="11.85546875" style="192" customWidth="1"/>
    <col min="7951" max="7951" width="9.7109375" style="192" customWidth="1"/>
    <col min="7952" max="7952" width="15.28515625" style="192" customWidth="1"/>
    <col min="7953" max="8192" width="9.140625" style="192"/>
    <col min="8193" max="8193" width="4.28515625" style="192" customWidth="1"/>
    <col min="8194" max="8194" width="12.85546875" style="192" customWidth="1"/>
    <col min="8195" max="8195" width="14.85546875" style="192" customWidth="1"/>
    <col min="8196" max="8196" width="14.140625" style="192" customWidth="1"/>
    <col min="8197" max="8197" width="16.42578125" style="192" customWidth="1"/>
    <col min="8198" max="8198" width="9.7109375" style="192" customWidth="1"/>
    <col min="8199" max="8199" width="10.5703125" style="192" customWidth="1"/>
    <col min="8200" max="8200" width="12.7109375" style="192" customWidth="1"/>
    <col min="8201" max="8201" width="13.28515625" style="192" customWidth="1"/>
    <col min="8202" max="8202" width="14.7109375" style="192" customWidth="1"/>
    <col min="8203" max="8204" width="9.7109375" style="192" customWidth="1"/>
    <col min="8205" max="8205" width="12.42578125" style="192" customWidth="1"/>
    <col min="8206" max="8206" width="11.85546875" style="192" customWidth="1"/>
    <col min="8207" max="8207" width="9.7109375" style="192" customWidth="1"/>
    <col min="8208" max="8208" width="15.28515625" style="192" customWidth="1"/>
    <col min="8209" max="8448" width="9.140625" style="192"/>
    <col min="8449" max="8449" width="4.28515625" style="192" customWidth="1"/>
    <col min="8450" max="8450" width="12.85546875" style="192" customWidth="1"/>
    <col min="8451" max="8451" width="14.85546875" style="192" customWidth="1"/>
    <col min="8452" max="8452" width="14.140625" style="192" customWidth="1"/>
    <col min="8453" max="8453" width="16.42578125" style="192" customWidth="1"/>
    <col min="8454" max="8454" width="9.7109375" style="192" customWidth="1"/>
    <col min="8455" max="8455" width="10.5703125" style="192" customWidth="1"/>
    <col min="8456" max="8456" width="12.7109375" style="192" customWidth="1"/>
    <col min="8457" max="8457" width="13.28515625" style="192" customWidth="1"/>
    <col min="8458" max="8458" width="14.7109375" style="192" customWidth="1"/>
    <col min="8459" max="8460" width="9.7109375" style="192" customWidth="1"/>
    <col min="8461" max="8461" width="12.42578125" style="192" customWidth="1"/>
    <col min="8462" max="8462" width="11.85546875" style="192" customWidth="1"/>
    <col min="8463" max="8463" width="9.7109375" style="192" customWidth="1"/>
    <col min="8464" max="8464" width="15.28515625" style="192" customWidth="1"/>
    <col min="8465" max="8704" width="9.140625" style="192"/>
    <col min="8705" max="8705" width="4.28515625" style="192" customWidth="1"/>
    <col min="8706" max="8706" width="12.85546875" style="192" customWidth="1"/>
    <col min="8707" max="8707" width="14.85546875" style="192" customWidth="1"/>
    <col min="8708" max="8708" width="14.140625" style="192" customWidth="1"/>
    <col min="8709" max="8709" width="16.42578125" style="192" customWidth="1"/>
    <col min="8710" max="8710" width="9.7109375" style="192" customWidth="1"/>
    <col min="8711" max="8711" width="10.5703125" style="192" customWidth="1"/>
    <col min="8712" max="8712" width="12.7109375" style="192" customWidth="1"/>
    <col min="8713" max="8713" width="13.28515625" style="192" customWidth="1"/>
    <col min="8714" max="8714" width="14.7109375" style="192" customWidth="1"/>
    <col min="8715" max="8716" width="9.7109375" style="192" customWidth="1"/>
    <col min="8717" max="8717" width="12.42578125" style="192" customWidth="1"/>
    <col min="8718" max="8718" width="11.85546875" style="192" customWidth="1"/>
    <col min="8719" max="8719" width="9.7109375" style="192" customWidth="1"/>
    <col min="8720" max="8720" width="15.28515625" style="192" customWidth="1"/>
    <col min="8721" max="8960" width="9.140625" style="192"/>
    <col min="8961" max="8961" width="4.28515625" style="192" customWidth="1"/>
    <col min="8962" max="8962" width="12.85546875" style="192" customWidth="1"/>
    <col min="8963" max="8963" width="14.85546875" style="192" customWidth="1"/>
    <col min="8964" max="8964" width="14.140625" style="192" customWidth="1"/>
    <col min="8965" max="8965" width="16.42578125" style="192" customWidth="1"/>
    <col min="8966" max="8966" width="9.7109375" style="192" customWidth="1"/>
    <col min="8967" max="8967" width="10.5703125" style="192" customWidth="1"/>
    <col min="8968" max="8968" width="12.7109375" style="192" customWidth="1"/>
    <col min="8969" max="8969" width="13.28515625" style="192" customWidth="1"/>
    <col min="8970" max="8970" width="14.7109375" style="192" customWidth="1"/>
    <col min="8971" max="8972" width="9.7109375" style="192" customWidth="1"/>
    <col min="8973" max="8973" width="12.42578125" style="192" customWidth="1"/>
    <col min="8974" max="8974" width="11.85546875" style="192" customWidth="1"/>
    <col min="8975" max="8975" width="9.7109375" style="192" customWidth="1"/>
    <col min="8976" max="8976" width="15.28515625" style="192" customWidth="1"/>
    <col min="8977" max="9216" width="9.140625" style="192"/>
    <col min="9217" max="9217" width="4.28515625" style="192" customWidth="1"/>
    <col min="9218" max="9218" width="12.85546875" style="192" customWidth="1"/>
    <col min="9219" max="9219" width="14.85546875" style="192" customWidth="1"/>
    <col min="9220" max="9220" width="14.140625" style="192" customWidth="1"/>
    <col min="9221" max="9221" width="16.42578125" style="192" customWidth="1"/>
    <col min="9222" max="9222" width="9.7109375" style="192" customWidth="1"/>
    <col min="9223" max="9223" width="10.5703125" style="192" customWidth="1"/>
    <col min="9224" max="9224" width="12.7109375" style="192" customWidth="1"/>
    <col min="9225" max="9225" width="13.28515625" style="192" customWidth="1"/>
    <col min="9226" max="9226" width="14.7109375" style="192" customWidth="1"/>
    <col min="9227" max="9228" width="9.7109375" style="192" customWidth="1"/>
    <col min="9229" max="9229" width="12.42578125" style="192" customWidth="1"/>
    <col min="9230" max="9230" width="11.85546875" style="192" customWidth="1"/>
    <col min="9231" max="9231" width="9.7109375" style="192" customWidth="1"/>
    <col min="9232" max="9232" width="15.28515625" style="192" customWidth="1"/>
    <col min="9233" max="9472" width="9.140625" style="192"/>
    <col min="9473" max="9473" width="4.28515625" style="192" customWidth="1"/>
    <col min="9474" max="9474" width="12.85546875" style="192" customWidth="1"/>
    <col min="9475" max="9475" width="14.85546875" style="192" customWidth="1"/>
    <col min="9476" max="9476" width="14.140625" style="192" customWidth="1"/>
    <col min="9477" max="9477" width="16.42578125" style="192" customWidth="1"/>
    <col min="9478" max="9478" width="9.7109375" style="192" customWidth="1"/>
    <col min="9479" max="9479" width="10.5703125" style="192" customWidth="1"/>
    <col min="9480" max="9480" width="12.7109375" style="192" customWidth="1"/>
    <col min="9481" max="9481" width="13.28515625" style="192" customWidth="1"/>
    <col min="9482" max="9482" width="14.7109375" style="192" customWidth="1"/>
    <col min="9483" max="9484" width="9.7109375" style="192" customWidth="1"/>
    <col min="9485" max="9485" width="12.42578125" style="192" customWidth="1"/>
    <col min="9486" max="9486" width="11.85546875" style="192" customWidth="1"/>
    <col min="9487" max="9487" width="9.7109375" style="192" customWidth="1"/>
    <col min="9488" max="9488" width="15.28515625" style="192" customWidth="1"/>
    <col min="9489" max="9728" width="9.140625" style="192"/>
    <col min="9729" max="9729" width="4.28515625" style="192" customWidth="1"/>
    <col min="9730" max="9730" width="12.85546875" style="192" customWidth="1"/>
    <col min="9731" max="9731" width="14.85546875" style="192" customWidth="1"/>
    <col min="9732" max="9732" width="14.140625" style="192" customWidth="1"/>
    <col min="9733" max="9733" width="16.42578125" style="192" customWidth="1"/>
    <col min="9734" max="9734" width="9.7109375" style="192" customWidth="1"/>
    <col min="9735" max="9735" width="10.5703125" style="192" customWidth="1"/>
    <col min="9736" max="9736" width="12.7109375" style="192" customWidth="1"/>
    <col min="9737" max="9737" width="13.28515625" style="192" customWidth="1"/>
    <col min="9738" max="9738" width="14.7109375" style="192" customWidth="1"/>
    <col min="9739" max="9740" width="9.7109375" style="192" customWidth="1"/>
    <col min="9741" max="9741" width="12.42578125" style="192" customWidth="1"/>
    <col min="9742" max="9742" width="11.85546875" style="192" customWidth="1"/>
    <col min="9743" max="9743" width="9.7109375" style="192" customWidth="1"/>
    <col min="9744" max="9744" width="15.28515625" style="192" customWidth="1"/>
    <col min="9745" max="9984" width="9.140625" style="192"/>
    <col min="9985" max="9985" width="4.28515625" style="192" customWidth="1"/>
    <col min="9986" max="9986" width="12.85546875" style="192" customWidth="1"/>
    <col min="9987" max="9987" width="14.85546875" style="192" customWidth="1"/>
    <col min="9988" max="9988" width="14.140625" style="192" customWidth="1"/>
    <col min="9989" max="9989" width="16.42578125" style="192" customWidth="1"/>
    <col min="9990" max="9990" width="9.7109375" style="192" customWidth="1"/>
    <col min="9991" max="9991" width="10.5703125" style="192" customWidth="1"/>
    <col min="9992" max="9992" width="12.7109375" style="192" customWidth="1"/>
    <col min="9993" max="9993" width="13.28515625" style="192" customWidth="1"/>
    <col min="9994" max="9994" width="14.7109375" style="192" customWidth="1"/>
    <col min="9995" max="9996" width="9.7109375" style="192" customWidth="1"/>
    <col min="9997" max="9997" width="12.42578125" style="192" customWidth="1"/>
    <col min="9998" max="9998" width="11.85546875" style="192" customWidth="1"/>
    <col min="9999" max="9999" width="9.7109375" style="192" customWidth="1"/>
    <col min="10000" max="10000" width="15.28515625" style="192" customWidth="1"/>
    <col min="10001" max="10240" width="9.140625" style="192"/>
    <col min="10241" max="10241" width="4.28515625" style="192" customWidth="1"/>
    <col min="10242" max="10242" width="12.85546875" style="192" customWidth="1"/>
    <col min="10243" max="10243" width="14.85546875" style="192" customWidth="1"/>
    <col min="10244" max="10244" width="14.140625" style="192" customWidth="1"/>
    <col min="10245" max="10245" width="16.42578125" style="192" customWidth="1"/>
    <col min="10246" max="10246" width="9.7109375" style="192" customWidth="1"/>
    <col min="10247" max="10247" width="10.5703125" style="192" customWidth="1"/>
    <col min="10248" max="10248" width="12.7109375" style="192" customWidth="1"/>
    <col min="10249" max="10249" width="13.28515625" style="192" customWidth="1"/>
    <col min="10250" max="10250" width="14.7109375" style="192" customWidth="1"/>
    <col min="10251" max="10252" width="9.7109375" style="192" customWidth="1"/>
    <col min="10253" max="10253" width="12.42578125" style="192" customWidth="1"/>
    <col min="10254" max="10254" width="11.85546875" style="192" customWidth="1"/>
    <col min="10255" max="10255" width="9.7109375" style="192" customWidth="1"/>
    <col min="10256" max="10256" width="15.28515625" style="192" customWidth="1"/>
    <col min="10257" max="10496" width="9.140625" style="192"/>
    <col min="10497" max="10497" width="4.28515625" style="192" customWidth="1"/>
    <col min="10498" max="10498" width="12.85546875" style="192" customWidth="1"/>
    <col min="10499" max="10499" width="14.85546875" style="192" customWidth="1"/>
    <col min="10500" max="10500" width="14.140625" style="192" customWidth="1"/>
    <col min="10501" max="10501" width="16.42578125" style="192" customWidth="1"/>
    <col min="10502" max="10502" width="9.7109375" style="192" customWidth="1"/>
    <col min="10503" max="10503" width="10.5703125" style="192" customWidth="1"/>
    <col min="10504" max="10504" width="12.7109375" style="192" customWidth="1"/>
    <col min="10505" max="10505" width="13.28515625" style="192" customWidth="1"/>
    <col min="10506" max="10506" width="14.7109375" style="192" customWidth="1"/>
    <col min="10507" max="10508" width="9.7109375" style="192" customWidth="1"/>
    <col min="10509" max="10509" width="12.42578125" style="192" customWidth="1"/>
    <col min="10510" max="10510" width="11.85546875" style="192" customWidth="1"/>
    <col min="10511" max="10511" width="9.7109375" style="192" customWidth="1"/>
    <col min="10512" max="10512" width="15.28515625" style="192" customWidth="1"/>
    <col min="10513" max="10752" width="9.140625" style="192"/>
    <col min="10753" max="10753" width="4.28515625" style="192" customWidth="1"/>
    <col min="10754" max="10754" width="12.85546875" style="192" customWidth="1"/>
    <col min="10755" max="10755" width="14.85546875" style="192" customWidth="1"/>
    <col min="10756" max="10756" width="14.140625" style="192" customWidth="1"/>
    <col min="10757" max="10757" width="16.42578125" style="192" customWidth="1"/>
    <col min="10758" max="10758" width="9.7109375" style="192" customWidth="1"/>
    <col min="10759" max="10759" width="10.5703125" style="192" customWidth="1"/>
    <col min="10760" max="10760" width="12.7109375" style="192" customWidth="1"/>
    <col min="10761" max="10761" width="13.28515625" style="192" customWidth="1"/>
    <col min="10762" max="10762" width="14.7109375" style="192" customWidth="1"/>
    <col min="10763" max="10764" width="9.7109375" style="192" customWidth="1"/>
    <col min="10765" max="10765" width="12.42578125" style="192" customWidth="1"/>
    <col min="10766" max="10766" width="11.85546875" style="192" customWidth="1"/>
    <col min="10767" max="10767" width="9.7109375" style="192" customWidth="1"/>
    <col min="10768" max="10768" width="15.28515625" style="192" customWidth="1"/>
    <col min="10769" max="11008" width="9.140625" style="192"/>
    <col min="11009" max="11009" width="4.28515625" style="192" customWidth="1"/>
    <col min="11010" max="11010" width="12.85546875" style="192" customWidth="1"/>
    <col min="11011" max="11011" width="14.85546875" style="192" customWidth="1"/>
    <col min="11012" max="11012" width="14.140625" style="192" customWidth="1"/>
    <col min="11013" max="11013" width="16.42578125" style="192" customWidth="1"/>
    <col min="11014" max="11014" width="9.7109375" style="192" customWidth="1"/>
    <col min="11015" max="11015" width="10.5703125" style="192" customWidth="1"/>
    <col min="11016" max="11016" width="12.7109375" style="192" customWidth="1"/>
    <col min="11017" max="11017" width="13.28515625" style="192" customWidth="1"/>
    <col min="11018" max="11018" width="14.7109375" style="192" customWidth="1"/>
    <col min="11019" max="11020" width="9.7109375" style="192" customWidth="1"/>
    <col min="11021" max="11021" width="12.42578125" style="192" customWidth="1"/>
    <col min="11022" max="11022" width="11.85546875" style="192" customWidth="1"/>
    <col min="11023" max="11023" width="9.7109375" style="192" customWidth="1"/>
    <col min="11024" max="11024" width="15.28515625" style="192" customWidth="1"/>
    <col min="11025" max="11264" width="9.140625" style="192"/>
    <col min="11265" max="11265" width="4.28515625" style="192" customWidth="1"/>
    <col min="11266" max="11266" width="12.85546875" style="192" customWidth="1"/>
    <col min="11267" max="11267" width="14.85546875" style="192" customWidth="1"/>
    <col min="11268" max="11268" width="14.140625" style="192" customWidth="1"/>
    <col min="11269" max="11269" width="16.42578125" style="192" customWidth="1"/>
    <col min="11270" max="11270" width="9.7109375" style="192" customWidth="1"/>
    <col min="11271" max="11271" width="10.5703125" style="192" customWidth="1"/>
    <col min="11272" max="11272" width="12.7109375" style="192" customWidth="1"/>
    <col min="11273" max="11273" width="13.28515625" style="192" customWidth="1"/>
    <col min="11274" max="11274" width="14.7109375" style="192" customWidth="1"/>
    <col min="11275" max="11276" width="9.7109375" style="192" customWidth="1"/>
    <col min="11277" max="11277" width="12.42578125" style="192" customWidth="1"/>
    <col min="11278" max="11278" width="11.85546875" style="192" customWidth="1"/>
    <col min="11279" max="11279" width="9.7109375" style="192" customWidth="1"/>
    <col min="11280" max="11280" width="15.28515625" style="192" customWidth="1"/>
    <col min="11281" max="11520" width="9.140625" style="192"/>
    <col min="11521" max="11521" width="4.28515625" style="192" customWidth="1"/>
    <col min="11522" max="11522" width="12.85546875" style="192" customWidth="1"/>
    <col min="11523" max="11523" width="14.85546875" style="192" customWidth="1"/>
    <col min="11524" max="11524" width="14.140625" style="192" customWidth="1"/>
    <col min="11525" max="11525" width="16.42578125" style="192" customWidth="1"/>
    <col min="11526" max="11526" width="9.7109375" style="192" customWidth="1"/>
    <col min="11527" max="11527" width="10.5703125" style="192" customWidth="1"/>
    <col min="11528" max="11528" width="12.7109375" style="192" customWidth="1"/>
    <col min="11529" max="11529" width="13.28515625" style="192" customWidth="1"/>
    <col min="11530" max="11530" width="14.7109375" style="192" customWidth="1"/>
    <col min="11531" max="11532" width="9.7109375" style="192" customWidth="1"/>
    <col min="11533" max="11533" width="12.42578125" style="192" customWidth="1"/>
    <col min="11534" max="11534" width="11.85546875" style="192" customWidth="1"/>
    <col min="11535" max="11535" width="9.7109375" style="192" customWidth="1"/>
    <col min="11536" max="11536" width="15.28515625" style="192" customWidth="1"/>
    <col min="11537" max="11776" width="9.140625" style="192"/>
    <col min="11777" max="11777" width="4.28515625" style="192" customWidth="1"/>
    <col min="11778" max="11778" width="12.85546875" style="192" customWidth="1"/>
    <col min="11779" max="11779" width="14.85546875" style="192" customWidth="1"/>
    <col min="11780" max="11780" width="14.140625" style="192" customWidth="1"/>
    <col min="11781" max="11781" width="16.42578125" style="192" customWidth="1"/>
    <col min="11782" max="11782" width="9.7109375" style="192" customWidth="1"/>
    <col min="11783" max="11783" width="10.5703125" style="192" customWidth="1"/>
    <col min="11784" max="11784" width="12.7109375" style="192" customWidth="1"/>
    <col min="11785" max="11785" width="13.28515625" style="192" customWidth="1"/>
    <col min="11786" max="11786" width="14.7109375" style="192" customWidth="1"/>
    <col min="11787" max="11788" width="9.7109375" style="192" customWidth="1"/>
    <col min="11789" max="11789" width="12.42578125" style="192" customWidth="1"/>
    <col min="11790" max="11790" width="11.85546875" style="192" customWidth="1"/>
    <col min="11791" max="11791" width="9.7109375" style="192" customWidth="1"/>
    <col min="11792" max="11792" width="15.28515625" style="192" customWidth="1"/>
    <col min="11793" max="12032" width="9.140625" style="192"/>
    <col min="12033" max="12033" width="4.28515625" style="192" customWidth="1"/>
    <col min="12034" max="12034" width="12.85546875" style="192" customWidth="1"/>
    <col min="12035" max="12035" width="14.85546875" style="192" customWidth="1"/>
    <col min="12036" max="12036" width="14.140625" style="192" customWidth="1"/>
    <col min="12037" max="12037" width="16.42578125" style="192" customWidth="1"/>
    <col min="12038" max="12038" width="9.7109375" style="192" customWidth="1"/>
    <col min="12039" max="12039" width="10.5703125" style="192" customWidth="1"/>
    <col min="12040" max="12040" width="12.7109375" style="192" customWidth="1"/>
    <col min="12041" max="12041" width="13.28515625" style="192" customWidth="1"/>
    <col min="12042" max="12042" width="14.7109375" style="192" customWidth="1"/>
    <col min="12043" max="12044" width="9.7109375" style="192" customWidth="1"/>
    <col min="12045" max="12045" width="12.42578125" style="192" customWidth="1"/>
    <col min="12046" max="12046" width="11.85546875" style="192" customWidth="1"/>
    <col min="12047" max="12047" width="9.7109375" style="192" customWidth="1"/>
    <col min="12048" max="12048" width="15.28515625" style="192" customWidth="1"/>
    <col min="12049" max="12288" width="9.140625" style="192"/>
    <col min="12289" max="12289" width="4.28515625" style="192" customWidth="1"/>
    <col min="12290" max="12290" width="12.85546875" style="192" customWidth="1"/>
    <col min="12291" max="12291" width="14.85546875" style="192" customWidth="1"/>
    <col min="12292" max="12292" width="14.140625" style="192" customWidth="1"/>
    <col min="12293" max="12293" width="16.42578125" style="192" customWidth="1"/>
    <col min="12294" max="12294" width="9.7109375" style="192" customWidth="1"/>
    <col min="12295" max="12295" width="10.5703125" style="192" customWidth="1"/>
    <col min="12296" max="12296" width="12.7109375" style="192" customWidth="1"/>
    <col min="12297" max="12297" width="13.28515625" style="192" customWidth="1"/>
    <col min="12298" max="12298" width="14.7109375" style="192" customWidth="1"/>
    <col min="12299" max="12300" width="9.7109375" style="192" customWidth="1"/>
    <col min="12301" max="12301" width="12.42578125" style="192" customWidth="1"/>
    <col min="12302" max="12302" width="11.85546875" style="192" customWidth="1"/>
    <col min="12303" max="12303" width="9.7109375" style="192" customWidth="1"/>
    <col min="12304" max="12304" width="15.28515625" style="192" customWidth="1"/>
    <col min="12305" max="12544" width="9.140625" style="192"/>
    <col min="12545" max="12545" width="4.28515625" style="192" customWidth="1"/>
    <col min="12546" max="12546" width="12.85546875" style="192" customWidth="1"/>
    <col min="12547" max="12547" width="14.85546875" style="192" customWidth="1"/>
    <col min="12548" max="12548" width="14.140625" style="192" customWidth="1"/>
    <col min="12549" max="12549" width="16.42578125" style="192" customWidth="1"/>
    <col min="12550" max="12550" width="9.7109375" style="192" customWidth="1"/>
    <col min="12551" max="12551" width="10.5703125" style="192" customWidth="1"/>
    <col min="12552" max="12552" width="12.7109375" style="192" customWidth="1"/>
    <col min="12553" max="12553" width="13.28515625" style="192" customWidth="1"/>
    <col min="12554" max="12554" width="14.7109375" style="192" customWidth="1"/>
    <col min="12555" max="12556" width="9.7109375" style="192" customWidth="1"/>
    <col min="12557" max="12557" width="12.42578125" style="192" customWidth="1"/>
    <col min="12558" max="12558" width="11.85546875" style="192" customWidth="1"/>
    <col min="12559" max="12559" width="9.7109375" style="192" customWidth="1"/>
    <col min="12560" max="12560" width="15.28515625" style="192" customWidth="1"/>
    <col min="12561" max="12800" width="9.140625" style="192"/>
    <col min="12801" max="12801" width="4.28515625" style="192" customWidth="1"/>
    <col min="12802" max="12802" width="12.85546875" style="192" customWidth="1"/>
    <col min="12803" max="12803" width="14.85546875" style="192" customWidth="1"/>
    <col min="12804" max="12804" width="14.140625" style="192" customWidth="1"/>
    <col min="12805" max="12805" width="16.42578125" style="192" customWidth="1"/>
    <col min="12806" max="12806" width="9.7109375" style="192" customWidth="1"/>
    <col min="12807" max="12807" width="10.5703125" style="192" customWidth="1"/>
    <col min="12808" max="12808" width="12.7109375" style="192" customWidth="1"/>
    <col min="12809" max="12809" width="13.28515625" style="192" customWidth="1"/>
    <col min="12810" max="12810" width="14.7109375" style="192" customWidth="1"/>
    <col min="12811" max="12812" width="9.7109375" style="192" customWidth="1"/>
    <col min="12813" max="12813" width="12.42578125" style="192" customWidth="1"/>
    <col min="12814" max="12814" width="11.85546875" style="192" customWidth="1"/>
    <col min="12815" max="12815" width="9.7109375" style="192" customWidth="1"/>
    <col min="12816" max="12816" width="15.28515625" style="192" customWidth="1"/>
    <col min="12817" max="13056" width="9.140625" style="192"/>
    <col min="13057" max="13057" width="4.28515625" style="192" customWidth="1"/>
    <col min="13058" max="13058" width="12.85546875" style="192" customWidth="1"/>
    <col min="13059" max="13059" width="14.85546875" style="192" customWidth="1"/>
    <col min="13060" max="13060" width="14.140625" style="192" customWidth="1"/>
    <col min="13061" max="13061" width="16.42578125" style="192" customWidth="1"/>
    <col min="13062" max="13062" width="9.7109375" style="192" customWidth="1"/>
    <col min="13063" max="13063" width="10.5703125" style="192" customWidth="1"/>
    <col min="13064" max="13064" width="12.7109375" style="192" customWidth="1"/>
    <col min="13065" max="13065" width="13.28515625" style="192" customWidth="1"/>
    <col min="13066" max="13066" width="14.7109375" style="192" customWidth="1"/>
    <col min="13067" max="13068" width="9.7109375" style="192" customWidth="1"/>
    <col min="13069" max="13069" width="12.42578125" style="192" customWidth="1"/>
    <col min="13070" max="13070" width="11.85546875" style="192" customWidth="1"/>
    <col min="13071" max="13071" width="9.7109375" style="192" customWidth="1"/>
    <col min="13072" max="13072" width="15.28515625" style="192" customWidth="1"/>
    <col min="13073" max="13312" width="9.140625" style="192"/>
    <col min="13313" max="13313" width="4.28515625" style="192" customWidth="1"/>
    <col min="13314" max="13314" width="12.85546875" style="192" customWidth="1"/>
    <col min="13315" max="13315" width="14.85546875" style="192" customWidth="1"/>
    <col min="13316" max="13316" width="14.140625" style="192" customWidth="1"/>
    <col min="13317" max="13317" width="16.42578125" style="192" customWidth="1"/>
    <col min="13318" max="13318" width="9.7109375" style="192" customWidth="1"/>
    <col min="13319" max="13319" width="10.5703125" style="192" customWidth="1"/>
    <col min="13320" max="13320" width="12.7109375" style="192" customWidth="1"/>
    <col min="13321" max="13321" width="13.28515625" style="192" customWidth="1"/>
    <col min="13322" max="13322" width="14.7109375" style="192" customWidth="1"/>
    <col min="13323" max="13324" width="9.7109375" style="192" customWidth="1"/>
    <col min="13325" max="13325" width="12.42578125" style="192" customWidth="1"/>
    <col min="13326" max="13326" width="11.85546875" style="192" customWidth="1"/>
    <col min="13327" max="13327" width="9.7109375" style="192" customWidth="1"/>
    <col min="13328" max="13328" width="15.28515625" style="192" customWidth="1"/>
    <col min="13329" max="13568" width="9.140625" style="192"/>
    <col min="13569" max="13569" width="4.28515625" style="192" customWidth="1"/>
    <col min="13570" max="13570" width="12.85546875" style="192" customWidth="1"/>
    <col min="13571" max="13571" width="14.85546875" style="192" customWidth="1"/>
    <col min="13572" max="13572" width="14.140625" style="192" customWidth="1"/>
    <col min="13573" max="13573" width="16.42578125" style="192" customWidth="1"/>
    <col min="13574" max="13574" width="9.7109375" style="192" customWidth="1"/>
    <col min="13575" max="13575" width="10.5703125" style="192" customWidth="1"/>
    <col min="13576" max="13576" width="12.7109375" style="192" customWidth="1"/>
    <col min="13577" max="13577" width="13.28515625" style="192" customWidth="1"/>
    <col min="13578" max="13578" width="14.7109375" style="192" customWidth="1"/>
    <col min="13579" max="13580" width="9.7109375" style="192" customWidth="1"/>
    <col min="13581" max="13581" width="12.42578125" style="192" customWidth="1"/>
    <col min="13582" max="13582" width="11.85546875" style="192" customWidth="1"/>
    <col min="13583" max="13583" width="9.7109375" style="192" customWidth="1"/>
    <col min="13584" max="13584" width="15.28515625" style="192" customWidth="1"/>
    <col min="13585" max="13824" width="9.140625" style="192"/>
    <col min="13825" max="13825" width="4.28515625" style="192" customWidth="1"/>
    <col min="13826" max="13826" width="12.85546875" style="192" customWidth="1"/>
    <col min="13827" max="13827" width="14.85546875" style="192" customWidth="1"/>
    <col min="13828" max="13828" width="14.140625" style="192" customWidth="1"/>
    <col min="13829" max="13829" width="16.42578125" style="192" customWidth="1"/>
    <col min="13830" max="13830" width="9.7109375" style="192" customWidth="1"/>
    <col min="13831" max="13831" width="10.5703125" style="192" customWidth="1"/>
    <col min="13832" max="13832" width="12.7109375" style="192" customWidth="1"/>
    <col min="13833" max="13833" width="13.28515625" style="192" customWidth="1"/>
    <col min="13834" max="13834" width="14.7109375" style="192" customWidth="1"/>
    <col min="13835" max="13836" width="9.7109375" style="192" customWidth="1"/>
    <col min="13837" max="13837" width="12.42578125" style="192" customWidth="1"/>
    <col min="13838" max="13838" width="11.85546875" style="192" customWidth="1"/>
    <col min="13839" max="13839" width="9.7109375" style="192" customWidth="1"/>
    <col min="13840" max="13840" width="15.28515625" style="192" customWidth="1"/>
    <col min="13841" max="14080" width="9.140625" style="192"/>
    <col min="14081" max="14081" width="4.28515625" style="192" customWidth="1"/>
    <col min="14082" max="14082" width="12.85546875" style="192" customWidth="1"/>
    <col min="14083" max="14083" width="14.85546875" style="192" customWidth="1"/>
    <col min="14084" max="14084" width="14.140625" style="192" customWidth="1"/>
    <col min="14085" max="14085" width="16.42578125" style="192" customWidth="1"/>
    <col min="14086" max="14086" width="9.7109375" style="192" customWidth="1"/>
    <col min="14087" max="14087" width="10.5703125" style="192" customWidth="1"/>
    <col min="14088" max="14088" width="12.7109375" style="192" customWidth="1"/>
    <col min="14089" max="14089" width="13.28515625" style="192" customWidth="1"/>
    <col min="14090" max="14090" width="14.7109375" style="192" customWidth="1"/>
    <col min="14091" max="14092" width="9.7109375" style="192" customWidth="1"/>
    <col min="14093" max="14093" width="12.42578125" style="192" customWidth="1"/>
    <col min="14094" max="14094" width="11.85546875" style="192" customWidth="1"/>
    <col min="14095" max="14095" width="9.7109375" style="192" customWidth="1"/>
    <col min="14096" max="14096" width="15.28515625" style="192" customWidth="1"/>
    <col min="14097" max="14336" width="9.140625" style="192"/>
    <col min="14337" max="14337" width="4.28515625" style="192" customWidth="1"/>
    <col min="14338" max="14338" width="12.85546875" style="192" customWidth="1"/>
    <col min="14339" max="14339" width="14.85546875" style="192" customWidth="1"/>
    <col min="14340" max="14340" width="14.140625" style="192" customWidth="1"/>
    <col min="14341" max="14341" width="16.42578125" style="192" customWidth="1"/>
    <col min="14342" max="14342" width="9.7109375" style="192" customWidth="1"/>
    <col min="14343" max="14343" width="10.5703125" style="192" customWidth="1"/>
    <col min="14344" max="14344" width="12.7109375" style="192" customWidth="1"/>
    <col min="14345" max="14345" width="13.28515625" style="192" customWidth="1"/>
    <col min="14346" max="14346" width="14.7109375" style="192" customWidth="1"/>
    <col min="14347" max="14348" width="9.7109375" style="192" customWidth="1"/>
    <col min="14349" max="14349" width="12.42578125" style="192" customWidth="1"/>
    <col min="14350" max="14350" width="11.85546875" style="192" customWidth="1"/>
    <col min="14351" max="14351" width="9.7109375" style="192" customWidth="1"/>
    <col min="14352" max="14352" width="15.28515625" style="192" customWidth="1"/>
    <col min="14353" max="14592" width="9.140625" style="192"/>
    <col min="14593" max="14593" width="4.28515625" style="192" customWidth="1"/>
    <col min="14594" max="14594" width="12.85546875" style="192" customWidth="1"/>
    <col min="14595" max="14595" width="14.85546875" style="192" customWidth="1"/>
    <col min="14596" max="14596" width="14.140625" style="192" customWidth="1"/>
    <col min="14597" max="14597" width="16.42578125" style="192" customWidth="1"/>
    <col min="14598" max="14598" width="9.7109375" style="192" customWidth="1"/>
    <col min="14599" max="14599" width="10.5703125" style="192" customWidth="1"/>
    <col min="14600" max="14600" width="12.7109375" style="192" customWidth="1"/>
    <col min="14601" max="14601" width="13.28515625" style="192" customWidth="1"/>
    <col min="14602" max="14602" width="14.7109375" style="192" customWidth="1"/>
    <col min="14603" max="14604" width="9.7109375" style="192" customWidth="1"/>
    <col min="14605" max="14605" width="12.42578125" style="192" customWidth="1"/>
    <col min="14606" max="14606" width="11.85546875" style="192" customWidth="1"/>
    <col min="14607" max="14607" width="9.7109375" style="192" customWidth="1"/>
    <col min="14608" max="14608" width="15.28515625" style="192" customWidth="1"/>
    <col min="14609" max="14848" width="9.140625" style="192"/>
    <col min="14849" max="14849" width="4.28515625" style="192" customWidth="1"/>
    <col min="14850" max="14850" width="12.85546875" style="192" customWidth="1"/>
    <col min="14851" max="14851" width="14.85546875" style="192" customWidth="1"/>
    <col min="14852" max="14852" width="14.140625" style="192" customWidth="1"/>
    <col min="14853" max="14853" width="16.42578125" style="192" customWidth="1"/>
    <col min="14854" max="14854" width="9.7109375" style="192" customWidth="1"/>
    <col min="14855" max="14855" width="10.5703125" style="192" customWidth="1"/>
    <col min="14856" max="14856" width="12.7109375" style="192" customWidth="1"/>
    <col min="14857" max="14857" width="13.28515625" style="192" customWidth="1"/>
    <col min="14858" max="14858" width="14.7109375" style="192" customWidth="1"/>
    <col min="14859" max="14860" width="9.7109375" style="192" customWidth="1"/>
    <col min="14861" max="14861" width="12.42578125" style="192" customWidth="1"/>
    <col min="14862" max="14862" width="11.85546875" style="192" customWidth="1"/>
    <col min="14863" max="14863" width="9.7109375" style="192" customWidth="1"/>
    <col min="14864" max="14864" width="15.28515625" style="192" customWidth="1"/>
    <col min="14865" max="15104" width="9.140625" style="192"/>
    <col min="15105" max="15105" width="4.28515625" style="192" customWidth="1"/>
    <col min="15106" max="15106" width="12.85546875" style="192" customWidth="1"/>
    <col min="15107" max="15107" width="14.85546875" style="192" customWidth="1"/>
    <col min="15108" max="15108" width="14.140625" style="192" customWidth="1"/>
    <col min="15109" max="15109" width="16.42578125" style="192" customWidth="1"/>
    <col min="15110" max="15110" width="9.7109375" style="192" customWidth="1"/>
    <col min="15111" max="15111" width="10.5703125" style="192" customWidth="1"/>
    <col min="15112" max="15112" width="12.7109375" style="192" customWidth="1"/>
    <col min="15113" max="15113" width="13.28515625" style="192" customWidth="1"/>
    <col min="15114" max="15114" width="14.7109375" style="192" customWidth="1"/>
    <col min="15115" max="15116" width="9.7109375" style="192" customWidth="1"/>
    <col min="15117" max="15117" width="12.42578125" style="192" customWidth="1"/>
    <col min="15118" max="15118" width="11.85546875" style="192" customWidth="1"/>
    <col min="15119" max="15119" width="9.7109375" style="192" customWidth="1"/>
    <col min="15120" max="15120" width="15.28515625" style="192" customWidth="1"/>
    <col min="15121" max="15360" width="9.140625" style="192"/>
    <col min="15361" max="15361" width="4.28515625" style="192" customWidth="1"/>
    <col min="15362" max="15362" width="12.85546875" style="192" customWidth="1"/>
    <col min="15363" max="15363" width="14.85546875" style="192" customWidth="1"/>
    <col min="15364" max="15364" width="14.140625" style="192" customWidth="1"/>
    <col min="15365" max="15365" width="16.42578125" style="192" customWidth="1"/>
    <col min="15366" max="15366" width="9.7109375" style="192" customWidth="1"/>
    <col min="15367" max="15367" width="10.5703125" style="192" customWidth="1"/>
    <col min="15368" max="15368" width="12.7109375" style="192" customWidth="1"/>
    <col min="15369" max="15369" width="13.28515625" style="192" customWidth="1"/>
    <col min="15370" max="15370" width="14.7109375" style="192" customWidth="1"/>
    <col min="15371" max="15372" width="9.7109375" style="192" customWidth="1"/>
    <col min="15373" max="15373" width="12.42578125" style="192" customWidth="1"/>
    <col min="15374" max="15374" width="11.85546875" style="192" customWidth="1"/>
    <col min="15375" max="15375" width="9.7109375" style="192" customWidth="1"/>
    <col min="15376" max="15376" width="15.28515625" style="192" customWidth="1"/>
    <col min="15377" max="15616" width="9.140625" style="192"/>
    <col min="15617" max="15617" width="4.28515625" style="192" customWidth="1"/>
    <col min="15618" max="15618" width="12.85546875" style="192" customWidth="1"/>
    <col min="15619" max="15619" width="14.85546875" style="192" customWidth="1"/>
    <col min="15620" max="15620" width="14.140625" style="192" customWidth="1"/>
    <col min="15621" max="15621" width="16.42578125" style="192" customWidth="1"/>
    <col min="15622" max="15622" width="9.7109375" style="192" customWidth="1"/>
    <col min="15623" max="15623" width="10.5703125" style="192" customWidth="1"/>
    <col min="15624" max="15624" width="12.7109375" style="192" customWidth="1"/>
    <col min="15625" max="15625" width="13.28515625" style="192" customWidth="1"/>
    <col min="15626" max="15626" width="14.7109375" style="192" customWidth="1"/>
    <col min="15627" max="15628" width="9.7109375" style="192" customWidth="1"/>
    <col min="15629" max="15629" width="12.42578125" style="192" customWidth="1"/>
    <col min="15630" max="15630" width="11.85546875" style="192" customWidth="1"/>
    <col min="15631" max="15631" width="9.7109375" style="192" customWidth="1"/>
    <col min="15632" max="15632" width="15.28515625" style="192" customWidth="1"/>
    <col min="15633" max="15872" width="9.140625" style="192"/>
    <col min="15873" max="15873" width="4.28515625" style="192" customWidth="1"/>
    <col min="15874" max="15874" width="12.85546875" style="192" customWidth="1"/>
    <col min="15875" max="15875" width="14.85546875" style="192" customWidth="1"/>
    <col min="15876" max="15876" width="14.140625" style="192" customWidth="1"/>
    <col min="15877" max="15877" width="16.42578125" style="192" customWidth="1"/>
    <col min="15878" max="15878" width="9.7109375" style="192" customWidth="1"/>
    <col min="15879" max="15879" width="10.5703125" style="192" customWidth="1"/>
    <col min="15880" max="15880" width="12.7109375" style="192" customWidth="1"/>
    <col min="15881" max="15881" width="13.28515625" style="192" customWidth="1"/>
    <col min="15882" max="15882" width="14.7109375" style="192" customWidth="1"/>
    <col min="15883" max="15884" width="9.7109375" style="192" customWidth="1"/>
    <col min="15885" max="15885" width="12.42578125" style="192" customWidth="1"/>
    <col min="15886" max="15886" width="11.85546875" style="192" customWidth="1"/>
    <col min="15887" max="15887" width="9.7109375" style="192" customWidth="1"/>
    <col min="15888" max="15888" width="15.28515625" style="192" customWidth="1"/>
    <col min="15889" max="16128" width="9.140625" style="192"/>
    <col min="16129" max="16129" width="4.28515625" style="192" customWidth="1"/>
    <col min="16130" max="16130" width="12.85546875" style="192" customWidth="1"/>
    <col min="16131" max="16131" width="14.85546875" style="192" customWidth="1"/>
    <col min="16132" max="16132" width="14.140625" style="192" customWidth="1"/>
    <col min="16133" max="16133" width="16.42578125" style="192" customWidth="1"/>
    <col min="16134" max="16134" width="9.7109375" style="192" customWidth="1"/>
    <col min="16135" max="16135" width="10.5703125" style="192" customWidth="1"/>
    <col min="16136" max="16136" width="12.7109375" style="192" customWidth="1"/>
    <col min="16137" max="16137" width="13.28515625" style="192" customWidth="1"/>
    <col min="16138" max="16138" width="14.7109375" style="192" customWidth="1"/>
    <col min="16139" max="16140" width="9.7109375" style="192" customWidth="1"/>
    <col min="16141" max="16141" width="12.42578125" style="192" customWidth="1"/>
    <col min="16142" max="16142" width="11.85546875" style="192" customWidth="1"/>
    <col min="16143" max="16143" width="9.7109375" style="192" customWidth="1"/>
    <col min="16144" max="16144" width="15.28515625" style="192" customWidth="1"/>
    <col min="16145" max="16384" width="9.140625" style="192"/>
  </cols>
  <sheetData>
    <row r="1" spans="1:20" s="176" customFormat="1" ht="15.75" customHeight="1" x14ac:dyDescent="0.3">
      <c r="B1" s="651" t="s">
        <v>0</v>
      </c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</row>
    <row r="2" spans="1:20" s="177" customFormat="1" ht="21" customHeight="1" x14ac:dyDescent="0.3">
      <c r="B2" s="652" t="s">
        <v>155</v>
      </c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P2" s="652"/>
    </row>
    <row r="3" spans="1:20" s="175" customFormat="1" ht="18" customHeight="1" thickBot="1" x14ac:dyDescent="0.35">
      <c r="B3" s="653" t="s">
        <v>66</v>
      </c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653"/>
    </row>
    <row r="4" spans="1:20" s="178" customFormat="1" ht="39" customHeight="1" thickBot="1" x14ac:dyDescent="0.3">
      <c r="A4" s="533" t="s">
        <v>1</v>
      </c>
      <c r="B4" s="536" t="s">
        <v>72</v>
      </c>
      <c r="C4" s="654" t="s">
        <v>73</v>
      </c>
      <c r="D4" s="656" t="s">
        <v>2</v>
      </c>
      <c r="E4" s="658" t="s">
        <v>3</v>
      </c>
      <c r="F4" s="659"/>
      <c r="G4" s="659"/>
      <c r="H4" s="659"/>
      <c r="I4" s="660"/>
      <c r="J4" s="658" t="s">
        <v>4</v>
      </c>
      <c r="K4" s="659"/>
      <c r="L4" s="659"/>
      <c r="M4" s="659"/>
      <c r="N4" s="660"/>
      <c r="O4" s="661" t="s">
        <v>5</v>
      </c>
      <c r="P4" s="662"/>
    </row>
    <row r="5" spans="1:20" s="178" customFormat="1" ht="46.5" customHeight="1" x14ac:dyDescent="0.25">
      <c r="A5" s="534"/>
      <c r="B5" s="537"/>
      <c r="C5" s="655"/>
      <c r="D5" s="657"/>
      <c r="E5" s="669" t="s">
        <v>74</v>
      </c>
      <c r="F5" s="667" t="s">
        <v>6</v>
      </c>
      <c r="G5" s="667"/>
      <c r="H5" s="667" t="s">
        <v>7</v>
      </c>
      <c r="I5" s="668"/>
      <c r="J5" s="669" t="s">
        <v>75</v>
      </c>
      <c r="K5" s="667" t="s">
        <v>76</v>
      </c>
      <c r="L5" s="667"/>
      <c r="M5" s="667" t="s">
        <v>9</v>
      </c>
      <c r="N5" s="667"/>
      <c r="O5" s="663" t="s">
        <v>10</v>
      </c>
      <c r="P5" s="665" t="s">
        <v>11</v>
      </c>
    </row>
    <row r="6" spans="1:20" s="178" customFormat="1" ht="48" customHeight="1" thickBot="1" x14ac:dyDescent="0.3">
      <c r="A6" s="535"/>
      <c r="B6" s="537"/>
      <c r="C6" s="655"/>
      <c r="D6" s="657"/>
      <c r="E6" s="669"/>
      <c r="F6" s="288" t="s">
        <v>12</v>
      </c>
      <c r="G6" s="288" t="s">
        <v>13</v>
      </c>
      <c r="H6" s="288" t="s">
        <v>12</v>
      </c>
      <c r="I6" s="288" t="s">
        <v>13</v>
      </c>
      <c r="J6" s="669"/>
      <c r="K6" s="288" t="s">
        <v>12</v>
      </c>
      <c r="L6" s="288" t="s">
        <v>13</v>
      </c>
      <c r="M6" s="288" t="s">
        <v>12</v>
      </c>
      <c r="N6" s="288" t="s">
        <v>13</v>
      </c>
      <c r="O6" s="664"/>
      <c r="P6" s="666"/>
    </row>
    <row r="7" spans="1:20" s="184" customFormat="1" ht="15.75" customHeight="1" thickBot="1" x14ac:dyDescent="0.3">
      <c r="A7" s="179">
        <v>1</v>
      </c>
      <c r="B7" s="180">
        <v>2</v>
      </c>
      <c r="C7" s="181">
        <v>3</v>
      </c>
      <c r="D7" s="181">
        <v>4</v>
      </c>
      <c r="E7" s="181">
        <v>5</v>
      </c>
      <c r="F7" s="181">
        <v>6</v>
      </c>
      <c r="G7" s="181">
        <v>7</v>
      </c>
      <c r="H7" s="181">
        <v>8</v>
      </c>
      <c r="I7" s="181">
        <v>9</v>
      </c>
      <c r="J7" s="181">
        <v>10</v>
      </c>
      <c r="K7" s="181">
        <v>11</v>
      </c>
      <c r="L7" s="181">
        <v>12</v>
      </c>
      <c r="M7" s="181">
        <v>13</v>
      </c>
      <c r="N7" s="181">
        <v>14</v>
      </c>
      <c r="O7" s="181">
        <v>15</v>
      </c>
      <c r="P7" s="183">
        <v>16</v>
      </c>
    </row>
    <row r="8" spans="1:20" ht="19.5" customHeight="1" x14ac:dyDescent="0.25">
      <c r="A8" s="475">
        <v>1</v>
      </c>
      <c r="B8" s="478" t="s">
        <v>156</v>
      </c>
      <c r="C8" s="481">
        <f>E13+J13</f>
        <v>26286.44</v>
      </c>
      <c r="D8" s="133" t="s">
        <v>14</v>
      </c>
      <c r="E8" s="133">
        <v>1522.56</v>
      </c>
      <c r="F8" s="132">
        <v>645</v>
      </c>
      <c r="G8" s="132">
        <v>605.34649999999999</v>
      </c>
      <c r="H8" s="132">
        <v>3970.1790000000001</v>
      </c>
      <c r="I8" s="132">
        <v>3817.723</v>
      </c>
      <c r="J8" s="132">
        <v>21.59</v>
      </c>
      <c r="K8" s="132"/>
      <c r="L8" s="132"/>
      <c r="M8" s="132"/>
      <c r="N8" s="132"/>
      <c r="O8" s="134">
        <f>G8+L8</f>
        <v>605.34649999999999</v>
      </c>
      <c r="P8" s="135">
        <f>I8+N8</f>
        <v>3817.723</v>
      </c>
    </row>
    <row r="9" spans="1:20" ht="19.5" customHeight="1" x14ac:dyDescent="0.25">
      <c r="A9" s="476"/>
      <c r="B9" s="479"/>
      <c r="C9" s="482"/>
      <c r="D9" s="138" t="s">
        <v>78</v>
      </c>
      <c r="E9" s="138">
        <v>28.31</v>
      </c>
      <c r="F9" s="137">
        <v>3</v>
      </c>
      <c r="G9" s="137">
        <v>2.4100999999999999</v>
      </c>
      <c r="H9" s="137">
        <v>30.68</v>
      </c>
      <c r="I9" s="137">
        <v>18.2</v>
      </c>
      <c r="J9" s="137"/>
      <c r="K9" s="137"/>
      <c r="L9" s="137"/>
      <c r="M9" s="137"/>
      <c r="N9" s="137"/>
      <c r="O9" s="134">
        <f t="shared" ref="O9:O12" si="0">G9+L9</f>
        <v>2.4100999999999999</v>
      </c>
      <c r="P9" s="135">
        <f t="shared" ref="P9:P12" si="1">I9+N9</f>
        <v>18.2</v>
      </c>
    </row>
    <row r="10" spans="1:20" ht="19.5" customHeight="1" x14ac:dyDescent="0.25">
      <c r="A10" s="476"/>
      <c r="B10" s="479"/>
      <c r="C10" s="482"/>
      <c r="D10" s="138" t="s">
        <v>15</v>
      </c>
      <c r="E10" s="138">
        <v>312.11</v>
      </c>
      <c r="F10" s="137">
        <v>220</v>
      </c>
      <c r="G10" s="137">
        <v>173.11779999999999</v>
      </c>
      <c r="H10" s="137">
        <v>528.899</v>
      </c>
      <c r="I10" s="137">
        <v>374.13099999999997</v>
      </c>
      <c r="J10" s="137">
        <v>76.010000000000005</v>
      </c>
      <c r="K10" s="137"/>
      <c r="L10" s="137"/>
      <c r="M10" s="137"/>
      <c r="N10" s="137"/>
      <c r="O10" s="134">
        <f t="shared" si="0"/>
        <v>173.11779999999999</v>
      </c>
      <c r="P10" s="135">
        <f t="shared" si="1"/>
        <v>374.13099999999997</v>
      </c>
    </row>
    <row r="11" spans="1:20" ht="19.5" customHeight="1" x14ac:dyDescent="0.25">
      <c r="A11" s="476"/>
      <c r="B11" s="479"/>
      <c r="C11" s="482"/>
      <c r="D11" s="138" t="s">
        <v>16</v>
      </c>
      <c r="E11" s="138">
        <v>8315.64</v>
      </c>
      <c r="F11" s="137">
        <v>1800</v>
      </c>
      <c r="G11" s="137">
        <v>1086.931</v>
      </c>
      <c r="H11" s="137">
        <v>1577.904</v>
      </c>
      <c r="I11" s="137">
        <v>1123.25</v>
      </c>
      <c r="J11" s="137">
        <v>5165.07</v>
      </c>
      <c r="K11" s="137"/>
      <c r="L11" s="137"/>
      <c r="M11" s="137"/>
      <c r="N11" s="137"/>
      <c r="O11" s="134">
        <f t="shared" si="0"/>
        <v>1086.931</v>
      </c>
      <c r="P11" s="135">
        <f t="shared" si="1"/>
        <v>1123.25</v>
      </c>
    </row>
    <row r="12" spans="1:20" ht="19.5" customHeight="1" thickBot="1" x14ac:dyDescent="0.3">
      <c r="A12" s="476"/>
      <c r="B12" s="480"/>
      <c r="C12" s="483"/>
      <c r="D12" s="140" t="s">
        <v>17</v>
      </c>
      <c r="E12" s="140">
        <v>6253.51</v>
      </c>
      <c r="F12" s="139">
        <v>80</v>
      </c>
      <c r="G12" s="139">
        <v>46.789000000000001</v>
      </c>
      <c r="H12" s="139">
        <v>7138.7430000000004</v>
      </c>
      <c r="I12" s="139">
        <v>7138.7430000000004</v>
      </c>
      <c r="J12" s="139">
        <v>4591.6400000000003</v>
      </c>
      <c r="K12" s="139"/>
      <c r="L12" s="139"/>
      <c r="M12" s="139"/>
      <c r="N12" s="139"/>
      <c r="O12" s="134">
        <f t="shared" si="0"/>
        <v>46.789000000000001</v>
      </c>
      <c r="P12" s="135">
        <f t="shared" si="1"/>
        <v>7138.7430000000004</v>
      </c>
    </row>
    <row r="13" spans="1:20" ht="19.5" customHeight="1" thickBot="1" x14ac:dyDescent="0.3">
      <c r="A13" s="477"/>
      <c r="B13" s="484" t="s">
        <v>18</v>
      </c>
      <c r="C13" s="485"/>
      <c r="D13" s="485"/>
      <c r="E13" s="141">
        <f>E8+E9+E10+E11+E12</f>
        <v>16432.129999999997</v>
      </c>
      <c r="F13" s="141">
        <f t="shared" ref="F13:P13" si="2">F8+F9+F10+F11+F12</f>
        <v>2748</v>
      </c>
      <c r="G13" s="141">
        <f t="shared" si="2"/>
        <v>1914.5944</v>
      </c>
      <c r="H13" s="141">
        <f t="shared" si="2"/>
        <v>13246.405000000001</v>
      </c>
      <c r="I13" s="141">
        <f t="shared" si="2"/>
        <v>12472.047</v>
      </c>
      <c r="J13" s="141">
        <f t="shared" si="2"/>
        <v>9854.3100000000013</v>
      </c>
      <c r="K13" s="141">
        <f t="shared" si="2"/>
        <v>0</v>
      </c>
      <c r="L13" s="141">
        <f t="shared" si="2"/>
        <v>0</v>
      </c>
      <c r="M13" s="141">
        <f t="shared" si="2"/>
        <v>0</v>
      </c>
      <c r="N13" s="141">
        <f t="shared" si="2"/>
        <v>0</v>
      </c>
      <c r="O13" s="141">
        <f>O8+O9+O10+O11+O12</f>
        <v>1914.5944</v>
      </c>
      <c r="P13" s="141">
        <f t="shared" si="2"/>
        <v>12472.047</v>
      </c>
      <c r="T13" s="205"/>
    </row>
    <row r="14" spans="1:20" ht="19.5" customHeight="1" x14ac:dyDescent="0.25">
      <c r="A14" s="475">
        <v>2</v>
      </c>
      <c r="B14" s="478" t="s">
        <v>157</v>
      </c>
      <c r="C14" s="481">
        <f>E19+J19</f>
        <v>29480.31</v>
      </c>
      <c r="D14" s="133" t="s">
        <v>14</v>
      </c>
      <c r="E14" s="133">
        <v>154.4</v>
      </c>
      <c r="F14" s="132">
        <v>65.5</v>
      </c>
      <c r="G14" s="132">
        <v>43.57</v>
      </c>
      <c r="H14" s="132">
        <v>655</v>
      </c>
      <c r="I14" s="132">
        <v>585</v>
      </c>
      <c r="J14" s="132">
        <v>2.35</v>
      </c>
      <c r="K14" s="132">
        <v>0</v>
      </c>
      <c r="L14" s="132">
        <v>0</v>
      </c>
      <c r="M14" s="132">
        <v>0</v>
      </c>
      <c r="N14" s="132">
        <v>0</v>
      </c>
      <c r="O14" s="134">
        <f>G14+L14</f>
        <v>43.57</v>
      </c>
      <c r="P14" s="135">
        <f>I14+N14</f>
        <v>585</v>
      </c>
    </row>
    <row r="15" spans="1:20" ht="19.5" customHeight="1" x14ac:dyDescent="0.25">
      <c r="A15" s="476"/>
      <c r="B15" s="479"/>
      <c r="C15" s="482"/>
      <c r="D15" s="138" t="s">
        <v>78</v>
      </c>
      <c r="E15" s="138">
        <v>3.88</v>
      </c>
      <c r="F15" s="137">
        <v>3.88</v>
      </c>
      <c r="G15" s="137">
        <v>3.87</v>
      </c>
      <c r="H15" s="137">
        <v>388</v>
      </c>
      <c r="I15" s="137">
        <v>25.1</v>
      </c>
      <c r="J15" s="137">
        <v>0</v>
      </c>
      <c r="K15" s="137">
        <v>0</v>
      </c>
      <c r="L15" s="137">
        <v>0</v>
      </c>
      <c r="M15" s="137">
        <v>0</v>
      </c>
      <c r="N15" s="137">
        <v>0</v>
      </c>
      <c r="O15" s="134">
        <f>G15+L15</f>
        <v>3.87</v>
      </c>
      <c r="P15" s="135">
        <f>I15+N15</f>
        <v>25.1</v>
      </c>
    </row>
    <row r="16" spans="1:20" ht="19.5" customHeight="1" x14ac:dyDescent="0.25">
      <c r="A16" s="476"/>
      <c r="B16" s="479"/>
      <c r="C16" s="482"/>
      <c r="D16" s="138" t="s">
        <v>15</v>
      </c>
      <c r="E16" s="138">
        <v>601.22</v>
      </c>
      <c r="F16" s="137">
        <v>353.6</v>
      </c>
      <c r="G16" s="137">
        <v>131.84</v>
      </c>
      <c r="H16" s="137">
        <v>1379.04</v>
      </c>
      <c r="I16" s="137">
        <v>515</v>
      </c>
      <c r="J16" s="137">
        <v>49.04</v>
      </c>
      <c r="K16" s="137">
        <v>25</v>
      </c>
      <c r="L16" s="137">
        <v>15.26</v>
      </c>
      <c r="M16" s="137">
        <v>250</v>
      </c>
      <c r="N16" s="137">
        <v>36.200000000000003</v>
      </c>
      <c r="O16" s="134">
        <f>G16+L16</f>
        <v>147.1</v>
      </c>
      <c r="P16" s="135">
        <f>I16+N16</f>
        <v>551.20000000000005</v>
      </c>
    </row>
    <row r="17" spans="1:20" ht="19.5" customHeight="1" x14ac:dyDescent="0.25">
      <c r="A17" s="476"/>
      <c r="B17" s="479"/>
      <c r="C17" s="482"/>
      <c r="D17" s="138" t="s">
        <v>16</v>
      </c>
      <c r="E17" s="138">
        <v>8575.7800000000007</v>
      </c>
      <c r="F17" s="137">
        <v>3200</v>
      </c>
      <c r="G17" s="137">
        <v>3129.14</v>
      </c>
      <c r="H17" s="137">
        <v>3560</v>
      </c>
      <c r="I17" s="137">
        <v>3410</v>
      </c>
      <c r="J17" s="137">
        <v>8371.6</v>
      </c>
      <c r="K17" s="137">
        <v>4500</v>
      </c>
      <c r="L17" s="137">
        <v>3816.42</v>
      </c>
      <c r="M17" s="137">
        <v>18000</v>
      </c>
      <c r="N17" s="137">
        <v>2300</v>
      </c>
      <c r="O17" s="134">
        <f>G17+L17</f>
        <v>6945.5599999999995</v>
      </c>
      <c r="P17" s="135">
        <f>I17+N17</f>
        <v>5710</v>
      </c>
    </row>
    <row r="18" spans="1:20" ht="19.5" customHeight="1" thickBot="1" x14ac:dyDescent="0.3">
      <c r="A18" s="476"/>
      <c r="B18" s="480"/>
      <c r="C18" s="483"/>
      <c r="D18" s="140" t="s">
        <v>17</v>
      </c>
      <c r="E18" s="140">
        <v>6581.96</v>
      </c>
      <c r="F18" s="139">
        <v>460</v>
      </c>
      <c r="G18" s="139">
        <v>450.92</v>
      </c>
      <c r="H18" s="139">
        <v>460</v>
      </c>
      <c r="I18" s="139">
        <v>1500</v>
      </c>
      <c r="J18" s="139">
        <v>5140.08</v>
      </c>
      <c r="K18" s="139">
        <v>3850</v>
      </c>
      <c r="L18" s="139">
        <v>2274.02</v>
      </c>
      <c r="M18" s="139">
        <v>7700</v>
      </c>
      <c r="N18" s="139">
        <v>1500</v>
      </c>
      <c r="O18" s="134">
        <f>G18+L18</f>
        <v>2724.94</v>
      </c>
      <c r="P18" s="135">
        <f>I18+N18</f>
        <v>3000</v>
      </c>
    </row>
    <row r="19" spans="1:20" ht="19.5" customHeight="1" thickBot="1" x14ac:dyDescent="0.3">
      <c r="A19" s="477"/>
      <c r="B19" s="484" t="s">
        <v>18</v>
      </c>
      <c r="C19" s="485"/>
      <c r="D19" s="485"/>
      <c r="E19" s="141">
        <f>E14+E15+E16+E17+E18</f>
        <v>15917.240000000002</v>
      </c>
      <c r="F19" s="141">
        <f t="shared" ref="F19:P19" si="3">F14+F15+F16+F17+F18</f>
        <v>4082.98</v>
      </c>
      <c r="G19" s="141">
        <f t="shared" si="3"/>
        <v>3759.34</v>
      </c>
      <c r="H19" s="141">
        <f t="shared" si="3"/>
        <v>6442.04</v>
      </c>
      <c r="I19" s="141">
        <f t="shared" si="3"/>
        <v>6035.1</v>
      </c>
      <c r="J19" s="141">
        <f>J14+J15+J16+J17+J18</f>
        <v>13563.07</v>
      </c>
      <c r="K19" s="141">
        <f t="shared" si="3"/>
        <v>8375</v>
      </c>
      <c r="L19" s="141">
        <f t="shared" si="3"/>
        <v>6105.7000000000007</v>
      </c>
      <c r="M19" s="141">
        <f t="shared" si="3"/>
        <v>25950</v>
      </c>
      <c r="N19" s="141">
        <f t="shared" si="3"/>
        <v>3836.2</v>
      </c>
      <c r="O19" s="141">
        <f t="shared" si="3"/>
        <v>9865.0399999999991</v>
      </c>
      <c r="P19" s="141">
        <f t="shared" si="3"/>
        <v>9871.2999999999993</v>
      </c>
      <c r="T19" s="205"/>
    </row>
    <row r="20" spans="1:20" ht="19.5" customHeight="1" x14ac:dyDescent="0.25">
      <c r="A20" s="475">
        <v>3</v>
      </c>
      <c r="B20" s="478" t="s">
        <v>158</v>
      </c>
      <c r="C20" s="481">
        <f>E25+J25</f>
        <v>9304.4599999999991</v>
      </c>
      <c r="D20" s="133" t="s">
        <v>14</v>
      </c>
      <c r="E20" s="133">
        <v>897.68</v>
      </c>
      <c r="F20" s="132">
        <v>527.24</v>
      </c>
      <c r="G20" s="132">
        <v>348.69</v>
      </c>
      <c r="H20" s="132">
        <v>7450.01</v>
      </c>
      <c r="I20" s="132">
        <v>5289.6</v>
      </c>
      <c r="J20" s="132"/>
      <c r="K20" s="132">
        <v>0</v>
      </c>
      <c r="L20" s="132">
        <v>0</v>
      </c>
      <c r="M20" s="132">
        <v>0</v>
      </c>
      <c r="N20" s="132">
        <v>0</v>
      </c>
      <c r="O20" s="134">
        <f>G20+L20</f>
        <v>348.69</v>
      </c>
      <c r="P20" s="135">
        <f>I20+N20</f>
        <v>5289.6</v>
      </c>
    </row>
    <row r="21" spans="1:20" ht="19.5" customHeight="1" x14ac:dyDescent="0.25">
      <c r="A21" s="476"/>
      <c r="B21" s="479"/>
      <c r="C21" s="482"/>
      <c r="D21" s="138" t="s">
        <v>78</v>
      </c>
      <c r="E21" s="138">
        <v>2.2000000000000002</v>
      </c>
      <c r="F21" s="137">
        <v>0</v>
      </c>
      <c r="G21" s="137">
        <v>0</v>
      </c>
      <c r="H21" s="137">
        <v>0</v>
      </c>
      <c r="I21" s="137">
        <v>0</v>
      </c>
      <c r="J21" s="137"/>
      <c r="K21" s="137">
        <v>0</v>
      </c>
      <c r="L21" s="137">
        <v>0</v>
      </c>
      <c r="M21" s="137">
        <v>0</v>
      </c>
      <c r="N21" s="137">
        <v>0</v>
      </c>
      <c r="O21" s="134">
        <f>G21+L21</f>
        <v>0</v>
      </c>
      <c r="P21" s="135">
        <f>I21+N21</f>
        <v>0</v>
      </c>
    </row>
    <row r="22" spans="1:20" ht="19.5" customHeight="1" x14ac:dyDescent="0.25">
      <c r="A22" s="476"/>
      <c r="B22" s="479"/>
      <c r="C22" s="482"/>
      <c r="D22" s="138" t="s">
        <v>15</v>
      </c>
      <c r="E22" s="138">
        <v>93.77</v>
      </c>
      <c r="F22" s="137">
        <v>40.5</v>
      </c>
      <c r="G22" s="137">
        <v>0</v>
      </c>
      <c r="H22" s="137">
        <v>152.5</v>
      </c>
      <c r="I22" s="137">
        <v>145.6</v>
      </c>
      <c r="J22" s="137">
        <v>110.95</v>
      </c>
      <c r="K22" s="137">
        <v>80.95</v>
      </c>
      <c r="L22" s="137">
        <v>30</v>
      </c>
      <c r="M22" s="137">
        <v>312.5</v>
      </c>
      <c r="N22" s="137">
        <v>115.883</v>
      </c>
      <c r="O22" s="134">
        <f>G22+L22</f>
        <v>30</v>
      </c>
      <c r="P22" s="135">
        <f>I22+N22</f>
        <v>261.483</v>
      </c>
    </row>
    <row r="23" spans="1:20" ht="19.5" customHeight="1" x14ac:dyDescent="0.25">
      <c r="A23" s="476"/>
      <c r="B23" s="479"/>
      <c r="C23" s="482"/>
      <c r="D23" s="138" t="s">
        <v>16</v>
      </c>
      <c r="E23" s="138">
        <v>2353.64</v>
      </c>
      <c r="F23" s="137">
        <v>2163</v>
      </c>
      <c r="G23" s="137">
        <v>90.14</v>
      </c>
      <c r="H23" s="137">
        <v>2700.5</v>
      </c>
      <c r="I23" s="137">
        <v>1553.9</v>
      </c>
      <c r="J23" s="137">
        <v>969.87</v>
      </c>
      <c r="K23" s="137">
        <v>672.87</v>
      </c>
      <c r="L23" s="137">
        <v>297</v>
      </c>
      <c r="M23" s="137">
        <v>873.7</v>
      </c>
      <c r="N23" s="137">
        <v>458.9</v>
      </c>
      <c r="O23" s="134">
        <f>G23+L23</f>
        <v>387.14</v>
      </c>
      <c r="P23" s="135">
        <f>I23+N23</f>
        <v>2012.8000000000002</v>
      </c>
    </row>
    <row r="24" spans="1:20" ht="19.5" customHeight="1" thickBot="1" x14ac:dyDescent="0.3">
      <c r="A24" s="476"/>
      <c r="B24" s="480"/>
      <c r="C24" s="483"/>
      <c r="D24" s="140" t="s">
        <v>17</v>
      </c>
      <c r="E24" s="140">
        <v>4660.7</v>
      </c>
      <c r="F24" s="139">
        <v>56.4</v>
      </c>
      <c r="G24" s="139">
        <v>56.1</v>
      </c>
      <c r="H24" s="139">
        <v>1480</v>
      </c>
      <c r="I24" s="139">
        <v>850</v>
      </c>
      <c r="J24" s="139">
        <v>215.65</v>
      </c>
      <c r="K24" s="139">
        <v>0</v>
      </c>
      <c r="L24" s="139">
        <v>0</v>
      </c>
      <c r="M24" s="139">
        <v>0</v>
      </c>
      <c r="N24" s="139">
        <v>0</v>
      </c>
      <c r="O24" s="134">
        <f>G24+L24</f>
        <v>56.1</v>
      </c>
      <c r="P24" s="135">
        <f>I24+N24</f>
        <v>850</v>
      </c>
    </row>
    <row r="25" spans="1:20" ht="19.5" customHeight="1" thickBot="1" x14ac:dyDescent="0.3">
      <c r="A25" s="477"/>
      <c r="B25" s="484" t="s">
        <v>18</v>
      </c>
      <c r="C25" s="485"/>
      <c r="D25" s="485"/>
      <c r="E25" s="141">
        <f>E20+E21+E22+E23+E24</f>
        <v>8007.99</v>
      </c>
      <c r="F25" s="141">
        <f>F20+F21+F22+F23+F24</f>
        <v>2787.14</v>
      </c>
      <c r="G25" s="141">
        <f t="shared" ref="G25:P25" si="4">G20+G21+G22+G23+G24</f>
        <v>494.93</v>
      </c>
      <c r="H25" s="141">
        <f t="shared" si="4"/>
        <v>11783.01</v>
      </c>
      <c r="I25" s="141">
        <f t="shared" si="4"/>
        <v>7839.1</v>
      </c>
      <c r="J25" s="141">
        <f>SUM(J20:J24)</f>
        <v>1296.47</v>
      </c>
      <c r="K25" s="141">
        <f t="shared" si="4"/>
        <v>753.82</v>
      </c>
      <c r="L25" s="141">
        <f t="shared" si="4"/>
        <v>327</v>
      </c>
      <c r="M25" s="141">
        <f t="shared" si="4"/>
        <v>1186.2</v>
      </c>
      <c r="N25" s="141">
        <f t="shared" si="4"/>
        <v>574.78300000000002</v>
      </c>
      <c r="O25" s="141">
        <f t="shared" si="4"/>
        <v>821.93</v>
      </c>
      <c r="P25" s="141">
        <f t="shared" si="4"/>
        <v>8413.8830000000016</v>
      </c>
      <c r="T25" s="205"/>
    </row>
    <row r="26" spans="1:20" ht="19.5" customHeight="1" x14ac:dyDescent="0.25">
      <c r="A26" s="475">
        <v>4</v>
      </c>
      <c r="B26" s="478" t="s">
        <v>159</v>
      </c>
      <c r="C26" s="481">
        <f>E31+J31</f>
        <v>20059.059999999998</v>
      </c>
      <c r="D26" s="133" t="s">
        <v>14</v>
      </c>
      <c r="E26" s="133">
        <v>1043.93</v>
      </c>
      <c r="F26" s="132">
        <v>750</v>
      </c>
      <c r="G26" s="132">
        <v>672.68100000000004</v>
      </c>
      <c r="H26" s="132">
        <v>6120.1</v>
      </c>
      <c r="I26" s="132">
        <v>4630</v>
      </c>
      <c r="J26" s="132">
        <v>171.51</v>
      </c>
      <c r="K26" s="132"/>
      <c r="L26" s="132">
        <v>22</v>
      </c>
      <c r="M26" s="132"/>
      <c r="N26" s="132">
        <v>179.52</v>
      </c>
      <c r="O26" s="134">
        <f>G26+L26</f>
        <v>694.68100000000004</v>
      </c>
      <c r="P26" s="135">
        <f>I26+N26</f>
        <v>4809.5200000000004</v>
      </c>
    </row>
    <row r="27" spans="1:20" ht="19.5" customHeight="1" x14ac:dyDescent="0.25">
      <c r="A27" s="476"/>
      <c r="B27" s="479"/>
      <c r="C27" s="482"/>
      <c r="D27" s="138" t="s">
        <v>78</v>
      </c>
      <c r="E27" s="138">
        <v>12.04</v>
      </c>
      <c r="F27" s="137">
        <v>11.9</v>
      </c>
      <c r="G27" s="137">
        <v>0.61</v>
      </c>
      <c r="H27" s="137">
        <v>47.6</v>
      </c>
      <c r="I27" s="137">
        <v>2.8</v>
      </c>
      <c r="J27" s="137">
        <v>3.61</v>
      </c>
      <c r="K27" s="137"/>
      <c r="L27" s="137">
        <v>0.15</v>
      </c>
      <c r="M27" s="137"/>
      <c r="N27" s="137">
        <v>4.5999999999999996</v>
      </c>
      <c r="O27" s="134">
        <f>G27+L27</f>
        <v>0.76</v>
      </c>
      <c r="P27" s="135">
        <f>I27+N27</f>
        <v>7.3999999999999995</v>
      </c>
    </row>
    <row r="28" spans="1:20" ht="19.5" customHeight="1" x14ac:dyDescent="0.25">
      <c r="A28" s="476"/>
      <c r="B28" s="479"/>
      <c r="C28" s="482"/>
      <c r="D28" s="138" t="s">
        <v>15</v>
      </c>
      <c r="E28" s="138">
        <v>299.62</v>
      </c>
      <c r="F28" s="137">
        <v>75</v>
      </c>
      <c r="G28" s="137">
        <v>12.03</v>
      </c>
      <c r="H28" s="137">
        <v>424.1</v>
      </c>
      <c r="I28" s="137">
        <v>385</v>
      </c>
      <c r="J28" s="137">
        <v>311.37</v>
      </c>
      <c r="K28" s="137"/>
      <c r="L28" s="137">
        <v>17</v>
      </c>
      <c r="M28" s="137"/>
      <c r="N28" s="137">
        <v>215.47499999999999</v>
      </c>
      <c r="O28" s="134">
        <f>G28+L28</f>
        <v>29.03</v>
      </c>
      <c r="P28" s="135">
        <f>I28+N28</f>
        <v>600.47500000000002</v>
      </c>
    </row>
    <row r="29" spans="1:20" ht="19.5" customHeight="1" x14ac:dyDescent="0.25">
      <c r="A29" s="476"/>
      <c r="B29" s="479"/>
      <c r="C29" s="482"/>
      <c r="D29" s="138" t="s">
        <v>16</v>
      </c>
      <c r="E29" s="138">
        <v>8215.49</v>
      </c>
      <c r="F29" s="137">
        <v>3000</v>
      </c>
      <c r="G29" s="137">
        <v>510.14</v>
      </c>
      <c r="H29" s="137">
        <v>2363.4</v>
      </c>
      <c r="I29" s="137">
        <v>2008.5</v>
      </c>
      <c r="J29" s="137">
        <v>3645.58</v>
      </c>
      <c r="K29" s="137"/>
      <c r="L29" s="137">
        <v>970</v>
      </c>
      <c r="M29" s="137"/>
      <c r="N29" s="137">
        <v>909.375</v>
      </c>
      <c r="O29" s="134">
        <f>G29+L29</f>
        <v>1480.1399999999999</v>
      </c>
      <c r="P29" s="135">
        <f>I29+N29</f>
        <v>2917.875</v>
      </c>
    </row>
    <row r="30" spans="1:20" ht="19.5" customHeight="1" thickBot="1" x14ac:dyDescent="0.3">
      <c r="A30" s="476"/>
      <c r="B30" s="480"/>
      <c r="C30" s="483"/>
      <c r="D30" s="140" t="s">
        <v>17</v>
      </c>
      <c r="E30" s="140">
        <v>5376.6</v>
      </c>
      <c r="F30" s="139">
        <v>11.5</v>
      </c>
      <c r="G30" s="139">
        <v>11.49</v>
      </c>
      <c r="H30" s="139">
        <v>115</v>
      </c>
      <c r="I30" s="139">
        <v>104.5</v>
      </c>
      <c r="J30" s="139">
        <v>979.31</v>
      </c>
      <c r="K30" s="139"/>
      <c r="L30" s="139">
        <v>0</v>
      </c>
      <c r="M30" s="139"/>
      <c r="N30" s="139">
        <v>0</v>
      </c>
      <c r="O30" s="134">
        <f>G30+L30</f>
        <v>11.49</v>
      </c>
      <c r="P30" s="135">
        <f>I30+N30</f>
        <v>104.5</v>
      </c>
    </row>
    <row r="31" spans="1:20" ht="19.5" customHeight="1" thickBot="1" x14ac:dyDescent="0.3">
      <c r="A31" s="477"/>
      <c r="B31" s="484" t="s">
        <v>18</v>
      </c>
      <c r="C31" s="485"/>
      <c r="D31" s="485"/>
      <c r="E31" s="141">
        <f>E26+E27+E28+E29+E30</f>
        <v>14947.68</v>
      </c>
      <c r="F31" s="141">
        <f>F26+F27+F28+F29+F30</f>
        <v>3848.4</v>
      </c>
      <c r="G31" s="141">
        <f t="shared" ref="G31:P31" si="5">G26+G27+G28+G29+G30</f>
        <v>1206.951</v>
      </c>
      <c r="H31" s="141">
        <f t="shared" si="5"/>
        <v>9070.2000000000007</v>
      </c>
      <c r="I31" s="141">
        <f t="shared" si="5"/>
        <v>7130.8</v>
      </c>
      <c r="J31" s="141">
        <f t="shared" si="5"/>
        <v>5111.3799999999992</v>
      </c>
      <c r="K31" s="141">
        <f t="shared" si="5"/>
        <v>0</v>
      </c>
      <c r="L31" s="141">
        <f t="shared" si="5"/>
        <v>1009.15</v>
      </c>
      <c r="M31" s="141">
        <f t="shared" si="5"/>
        <v>0</v>
      </c>
      <c r="N31" s="141">
        <f t="shared" si="5"/>
        <v>1308.97</v>
      </c>
      <c r="O31" s="141">
        <f t="shared" si="5"/>
        <v>2216.1009999999997</v>
      </c>
      <c r="P31" s="141">
        <f t="shared" si="5"/>
        <v>8439.77</v>
      </c>
      <c r="T31" s="205"/>
    </row>
    <row r="32" spans="1:20" ht="19.5" customHeight="1" x14ac:dyDescent="0.25">
      <c r="A32" s="475">
        <v>5</v>
      </c>
      <c r="B32" s="478" t="s">
        <v>160</v>
      </c>
      <c r="C32" s="481">
        <f>E37+J37</f>
        <v>17155.63</v>
      </c>
      <c r="D32" s="133" t="s">
        <v>14</v>
      </c>
      <c r="E32" s="133">
        <v>492.17</v>
      </c>
      <c r="F32" s="132"/>
      <c r="G32" s="132">
        <v>290.61</v>
      </c>
      <c r="H32" s="132"/>
      <c r="I32" s="132">
        <v>1714.59</v>
      </c>
      <c r="J32" s="132">
        <v>398.19</v>
      </c>
      <c r="K32" s="132"/>
      <c r="L32" s="132">
        <v>353.6</v>
      </c>
      <c r="M32" s="132">
        <v>0</v>
      </c>
      <c r="N32" s="132">
        <v>2086.2399999999998</v>
      </c>
      <c r="O32" s="134">
        <f>G32+L32</f>
        <v>644.21</v>
      </c>
      <c r="P32" s="135">
        <f>I32+N32</f>
        <v>3800.83</v>
      </c>
    </row>
    <row r="33" spans="1:20" ht="19.5" customHeight="1" x14ac:dyDescent="0.25">
      <c r="A33" s="476"/>
      <c r="B33" s="479"/>
      <c r="C33" s="482"/>
      <c r="D33" s="138" t="s">
        <v>78</v>
      </c>
      <c r="E33" s="138">
        <v>0.86</v>
      </c>
      <c r="F33" s="137"/>
      <c r="G33" s="137">
        <v>0</v>
      </c>
      <c r="H33" s="137"/>
      <c r="I33" s="137">
        <v>0</v>
      </c>
      <c r="J33" s="137">
        <v>0</v>
      </c>
      <c r="K33" s="137"/>
      <c r="L33" s="137">
        <v>0</v>
      </c>
      <c r="M33" s="137">
        <v>0</v>
      </c>
      <c r="N33" s="137">
        <v>0</v>
      </c>
      <c r="O33" s="134">
        <f>G33+L33</f>
        <v>0</v>
      </c>
      <c r="P33" s="135">
        <f>I33+N33</f>
        <v>0</v>
      </c>
    </row>
    <row r="34" spans="1:20" ht="19.5" customHeight="1" x14ac:dyDescent="0.25">
      <c r="A34" s="476"/>
      <c r="B34" s="479"/>
      <c r="C34" s="482"/>
      <c r="D34" s="138" t="s">
        <v>15</v>
      </c>
      <c r="E34" s="138">
        <v>47.16</v>
      </c>
      <c r="F34" s="137"/>
      <c r="G34" s="137">
        <v>0.72</v>
      </c>
      <c r="H34" s="137"/>
      <c r="I34" s="137">
        <v>2.5920000000000001</v>
      </c>
      <c r="J34" s="137">
        <v>255.44</v>
      </c>
      <c r="K34" s="137"/>
      <c r="L34" s="137">
        <v>0</v>
      </c>
      <c r="M34" s="137">
        <v>0</v>
      </c>
      <c r="N34" s="137">
        <v>0</v>
      </c>
      <c r="O34" s="134">
        <f>G34+L34</f>
        <v>0.72</v>
      </c>
      <c r="P34" s="135">
        <f>I34+N34</f>
        <v>2.5920000000000001</v>
      </c>
    </row>
    <row r="35" spans="1:20" ht="19.5" customHeight="1" x14ac:dyDescent="0.25">
      <c r="A35" s="476"/>
      <c r="B35" s="479"/>
      <c r="C35" s="482"/>
      <c r="D35" s="138" t="s">
        <v>16</v>
      </c>
      <c r="E35" s="138">
        <v>4373.1400000000003</v>
      </c>
      <c r="F35" s="137"/>
      <c r="G35" s="137">
        <v>91.79</v>
      </c>
      <c r="H35" s="137"/>
      <c r="I35" s="137">
        <v>119.3</v>
      </c>
      <c r="J35" s="137">
        <v>3557.34</v>
      </c>
      <c r="K35" s="137"/>
      <c r="L35" s="137">
        <v>760</v>
      </c>
      <c r="M35" s="137"/>
      <c r="N35" s="137">
        <v>836</v>
      </c>
      <c r="O35" s="134">
        <f>G35+L35</f>
        <v>851.79</v>
      </c>
      <c r="P35" s="135">
        <f>I35+N35</f>
        <v>955.3</v>
      </c>
    </row>
    <row r="36" spans="1:20" ht="19.5" customHeight="1" thickBot="1" x14ac:dyDescent="0.3">
      <c r="A36" s="476"/>
      <c r="B36" s="480"/>
      <c r="C36" s="483"/>
      <c r="D36" s="140" t="s">
        <v>17</v>
      </c>
      <c r="E36" s="140">
        <v>7531.73</v>
      </c>
      <c r="F36" s="139"/>
      <c r="G36" s="139">
        <v>42.2</v>
      </c>
      <c r="H36" s="139"/>
      <c r="I36" s="139">
        <v>279.89999999999998</v>
      </c>
      <c r="J36" s="139">
        <v>499.6</v>
      </c>
      <c r="K36" s="139"/>
      <c r="L36" s="139"/>
      <c r="M36" s="139"/>
      <c r="N36" s="139"/>
      <c r="O36" s="134">
        <f>G36+L36</f>
        <v>42.2</v>
      </c>
      <c r="P36" s="135">
        <f>I36+N36</f>
        <v>279.89999999999998</v>
      </c>
    </row>
    <row r="37" spans="1:20" ht="19.5" customHeight="1" thickBot="1" x14ac:dyDescent="0.3">
      <c r="A37" s="477"/>
      <c r="B37" s="484" t="s">
        <v>18</v>
      </c>
      <c r="C37" s="485"/>
      <c r="D37" s="485"/>
      <c r="E37" s="141">
        <f>E32+E33+E34+E35+E36</f>
        <v>12445.06</v>
      </c>
      <c r="F37" s="141">
        <f>SUM(F32:F36)</f>
        <v>0</v>
      </c>
      <c r="G37" s="141">
        <f t="shared" ref="G37:P37" si="6">G32+G33+G34+G35+G36</f>
        <v>425.32000000000005</v>
      </c>
      <c r="H37" s="141">
        <f t="shared" si="6"/>
        <v>0</v>
      </c>
      <c r="I37" s="141">
        <f t="shared" si="6"/>
        <v>2116.3820000000001</v>
      </c>
      <c r="J37" s="141">
        <f t="shared" si="6"/>
        <v>4710.5700000000006</v>
      </c>
      <c r="K37" s="141">
        <f t="shared" si="6"/>
        <v>0</v>
      </c>
      <c r="L37" s="141">
        <f t="shared" si="6"/>
        <v>1113.5999999999999</v>
      </c>
      <c r="M37" s="141">
        <f t="shared" si="6"/>
        <v>0</v>
      </c>
      <c r="N37" s="141">
        <f t="shared" si="6"/>
        <v>2922.24</v>
      </c>
      <c r="O37" s="141">
        <f t="shared" si="6"/>
        <v>1538.92</v>
      </c>
      <c r="P37" s="141">
        <f t="shared" si="6"/>
        <v>5038.6219999999994</v>
      </c>
      <c r="T37" s="205"/>
    </row>
    <row r="38" spans="1:20" ht="19.5" customHeight="1" x14ac:dyDescent="0.25">
      <c r="A38" s="475">
        <v>6</v>
      </c>
      <c r="B38" s="478" t="s">
        <v>161</v>
      </c>
      <c r="C38" s="481">
        <f>E43+J43</f>
        <v>99114.21</v>
      </c>
      <c r="D38" s="133" t="s">
        <v>14</v>
      </c>
      <c r="E38" s="133">
        <v>5385.02</v>
      </c>
      <c r="F38" s="132">
        <v>3321</v>
      </c>
      <c r="G38" s="132">
        <v>3077.66</v>
      </c>
      <c r="H38" s="132">
        <v>19926</v>
      </c>
      <c r="I38" s="132">
        <v>17535</v>
      </c>
      <c r="J38" s="132">
        <v>278.33</v>
      </c>
      <c r="K38" s="132">
        <v>242.57</v>
      </c>
      <c r="L38" s="132">
        <v>225.52</v>
      </c>
      <c r="M38" s="132">
        <v>1455.42</v>
      </c>
      <c r="N38" s="132">
        <v>858.5</v>
      </c>
      <c r="O38" s="134">
        <f>G38+L38</f>
        <v>3303.18</v>
      </c>
      <c r="P38" s="135">
        <f>I38+N38</f>
        <v>18393.5</v>
      </c>
    </row>
    <row r="39" spans="1:20" ht="19.5" customHeight="1" x14ac:dyDescent="0.25">
      <c r="A39" s="476"/>
      <c r="B39" s="479"/>
      <c r="C39" s="482"/>
      <c r="D39" s="138" t="s">
        <v>78</v>
      </c>
      <c r="E39" s="138">
        <v>96.23</v>
      </c>
      <c r="F39" s="137">
        <v>86.5</v>
      </c>
      <c r="G39" s="137">
        <v>71.42</v>
      </c>
      <c r="H39" s="137">
        <v>1038</v>
      </c>
      <c r="I39" s="137">
        <v>850</v>
      </c>
      <c r="J39" s="137"/>
      <c r="K39" s="137">
        <v>0</v>
      </c>
      <c r="L39" s="137">
        <v>0</v>
      </c>
      <c r="M39" s="137">
        <v>0</v>
      </c>
      <c r="N39" s="137">
        <v>0</v>
      </c>
      <c r="O39" s="134">
        <f>G39+L39</f>
        <v>71.42</v>
      </c>
      <c r="P39" s="135">
        <f>I39+N39</f>
        <v>850</v>
      </c>
    </row>
    <row r="40" spans="1:20" ht="19.5" customHeight="1" x14ac:dyDescent="0.25">
      <c r="A40" s="476"/>
      <c r="B40" s="479"/>
      <c r="C40" s="482"/>
      <c r="D40" s="138" t="s">
        <v>15</v>
      </c>
      <c r="E40" s="138">
        <v>502.39</v>
      </c>
      <c r="F40" s="137">
        <v>195</v>
      </c>
      <c r="G40" s="137">
        <v>45.19</v>
      </c>
      <c r="H40" s="137">
        <v>585</v>
      </c>
      <c r="I40" s="137">
        <v>495</v>
      </c>
      <c r="J40" s="137">
        <v>842.58</v>
      </c>
      <c r="K40" s="137">
        <v>20</v>
      </c>
      <c r="L40" s="137">
        <v>18.55</v>
      </c>
      <c r="M40" s="137">
        <v>50</v>
      </c>
      <c r="N40" s="137">
        <v>43</v>
      </c>
      <c r="O40" s="134">
        <f>G40+L40</f>
        <v>63.739999999999995</v>
      </c>
      <c r="P40" s="135">
        <f>I40+N40</f>
        <v>538</v>
      </c>
    </row>
    <row r="41" spans="1:20" ht="19.5" customHeight="1" x14ac:dyDescent="0.25">
      <c r="A41" s="476"/>
      <c r="B41" s="479"/>
      <c r="C41" s="482"/>
      <c r="D41" s="138" t="s">
        <v>16</v>
      </c>
      <c r="E41" s="138">
        <v>26282.43</v>
      </c>
      <c r="F41" s="137">
        <v>4200</v>
      </c>
      <c r="G41" s="137">
        <v>1226.76</v>
      </c>
      <c r="H41" s="137">
        <v>12600</v>
      </c>
      <c r="I41" s="137">
        <v>958.6</v>
      </c>
      <c r="J41" s="137">
        <v>31680.53</v>
      </c>
      <c r="K41" s="137">
        <v>8200</v>
      </c>
      <c r="L41" s="137">
        <v>1632.24</v>
      </c>
      <c r="M41" s="137">
        <v>2514.442</v>
      </c>
      <c r="N41" s="137">
        <v>1258</v>
      </c>
      <c r="O41" s="134">
        <f>G41+L41</f>
        <v>2859</v>
      </c>
      <c r="P41" s="135">
        <f>I41+N41</f>
        <v>2216.6</v>
      </c>
    </row>
    <row r="42" spans="1:20" ht="19.5" customHeight="1" thickBot="1" x14ac:dyDescent="0.3">
      <c r="A42" s="476"/>
      <c r="B42" s="480"/>
      <c r="C42" s="483"/>
      <c r="D42" s="140" t="s">
        <v>17</v>
      </c>
      <c r="E42" s="140">
        <v>21673.15</v>
      </c>
      <c r="F42" s="139">
        <v>0</v>
      </c>
      <c r="G42" s="139">
        <v>0</v>
      </c>
      <c r="H42" s="139">
        <v>0</v>
      </c>
      <c r="I42" s="139">
        <v>0</v>
      </c>
      <c r="J42" s="139">
        <v>12373.55</v>
      </c>
      <c r="K42" s="139">
        <v>510</v>
      </c>
      <c r="L42" s="139">
        <v>509.27</v>
      </c>
      <c r="M42" s="139">
        <v>1530</v>
      </c>
      <c r="N42" s="139">
        <v>975</v>
      </c>
      <c r="O42" s="134">
        <f>G42+L42</f>
        <v>509.27</v>
      </c>
      <c r="P42" s="135">
        <f>I42+N42</f>
        <v>975</v>
      </c>
    </row>
    <row r="43" spans="1:20" ht="19.5" customHeight="1" thickBot="1" x14ac:dyDescent="0.3">
      <c r="A43" s="477"/>
      <c r="B43" s="484" t="s">
        <v>18</v>
      </c>
      <c r="C43" s="485"/>
      <c r="D43" s="485"/>
      <c r="E43" s="141">
        <f>E38+E39+E40+E41+E42</f>
        <v>53939.22</v>
      </c>
      <c r="F43" s="141">
        <f>+F38+F39+F40+F41+F42</f>
        <v>7802.5</v>
      </c>
      <c r="G43" s="141">
        <f t="shared" ref="G43:P43" si="7">G38+G39+G40+G41+G42</f>
        <v>4421.03</v>
      </c>
      <c r="H43" s="141">
        <f t="shared" si="7"/>
        <v>34149</v>
      </c>
      <c r="I43" s="141">
        <f t="shared" si="7"/>
        <v>19838.599999999999</v>
      </c>
      <c r="J43" s="141">
        <f t="shared" si="7"/>
        <v>45174.990000000005</v>
      </c>
      <c r="K43" s="141">
        <f t="shared" si="7"/>
        <v>8972.57</v>
      </c>
      <c r="L43" s="141">
        <f t="shared" si="7"/>
        <v>2385.58</v>
      </c>
      <c r="M43" s="141">
        <f t="shared" si="7"/>
        <v>5549.8620000000001</v>
      </c>
      <c r="N43" s="141">
        <f t="shared" si="7"/>
        <v>3134.5</v>
      </c>
      <c r="O43" s="141">
        <f t="shared" si="7"/>
        <v>6806.6100000000006</v>
      </c>
      <c r="P43" s="141">
        <f t="shared" si="7"/>
        <v>22973.1</v>
      </c>
      <c r="T43" s="205"/>
    </row>
    <row r="44" spans="1:20" ht="19.5" customHeight="1" x14ac:dyDescent="0.25">
      <c r="A44" s="475">
        <v>7</v>
      </c>
      <c r="B44" s="478" t="s">
        <v>162</v>
      </c>
      <c r="C44" s="481">
        <f>E49+J49</f>
        <v>40956.160000000003</v>
      </c>
      <c r="D44" s="133" t="s">
        <v>14</v>
      </c>
      <c r="E44" s="133">
        <v>1192.8900000000001</v>
      </c>
      <c r="F44" s="132"/>
      <c r="G44" s="132">
        <v>324.87</v>
      </c>
      <c r="H44" s="132"/>
      <c r="I44" s="132">
        <v>752.3</v>
      </c>
      <c r="J44" s="132">
        <v>419.81</v>
      </c>
      <c r="K44" s="132"/>
      <c r="L44" s="132">
        <v>12.2</v>
      </c>
      <c r="M44" s="132"/>
      <c r="N44" s="132">
        <v>56.3</v>
      </c>
      <c r="O44" s="134">
        <f t="shared" ref="O44:O59" si="8">G44+L44</f>
        <v>337.07</v>
      </c>
      <c r="P44" s="135">
        <f t="shared" ref="P44:P59" si="9">I44+N44</f>
        <v>808.59999999999991</v>
      </c>
    </row>
    <row r="45" spans="1:20" ht="19.5" customHeight="1" x14ac:dyDescent="0.25">
      <c r="A45" s="476"/>
      <c r="B45" s="479"/>
      <c r="C45" s="482"/>
      <c r="D45" s="138" t="s">
        <v>78</v>
      </c>
      <c r="E45" s="138">
        <v>0</v>
      </c>
      <c r="F45" s="137">
        <v>0</v>
      </c>
      <c r="G45" s="137">
        <v>0</v>
      </c>
      <c r="H45" s="137">
        <v>0</v>
      </c>
      <c r="I45" s="137">
        <v>0</v>
      </c>
      <c r="J45" s="137"/>
      <c r="K45" s="137"/>
      <c r="L45" s="137"/>
      <c r="M45" s="137"/>
      <c r="N45" s="137"/>
      <c r="O45" s="134">
        <f t="shared" si="8"/>
        <v>0</v>
      </c>
      <c r="P45" s="135">
        <f t="shared" si="9"/>
        <v>0</v>
      </c>
    </row>
    <row r="46" spans="1:20" ht="19.5" customHeight="1" x14ac:dyDescent="0.25">
      <c r="A46" s="476"/>
      <c r="B46" s="479"/>
      <c r="C46" s="482"/>
      <c r="D46" s="138" t="s">
        <v>15</v>
      </c>
      <c r="E46" s="138">
        <v>348.51</v>
      </c>
      <c r="F46" s="137"/>
      <c r="G46" s="137">
        <v>56.7</v>
      </c>
      <c r="H46" s="137"/>
      <c r="I46" s="137">
        <v>143</v>
      </c>
      <c r="J46" s="137">
        <v>597.78</v>
      </c>
      <c r="K46" s="137"/>
      <c r="L46" s="137">
        <v>4.82</v>
      </c>
      <c r="M46" s="137"/>
      <c r="N46" s="137">
        <v>8.9</v>
      </c>
      <c r="O46" s="134">
        <f t="shared" si="8"/>
        <v>61.52</v>
      </c>
      <c r="P46" s="135">
        <f t="shared" si="9"/>
        <v>151.9</v>
      </c>
    </row>
    <row r="47" spans="1:20" ht="19.5" customHeight="1" x14ac:dyDescent="0.25">
      <c r="A47" s="476"/>
      <c r="B47" s="479"/>
      <c r="C47" s="482"/>
      <c r="D47" s="138" t="s">
        <v>16</v>
      </c>
      <c r="E47" s="138">
        <v>7698.73</v>
      </c>
      <c r="F47" s="137"/>
      <c r="G47" s="137">
        <v>300.66000000000003</v>
      </c>
      <c r="H47" s="137"/>
      <c r="I47" s="137">
        <v>2389.6</v>
      </c>
      <c r="J47" s="137">
        <v>20340.580000000002</v>
      </c>
      <c r="K47" s="137"/>
      <c r="L47" s="137">
        <v>1807.02</v>
      </c>
      <c r="M47" s="137"/>
      <c r="N47" s="137">
        <v>2315.3000000000002</v>
      </c>
      <c r="O47" s="134">
        <f t="shared" si="8"/>
        <v>2107.6799999999998</v>
      </c>
      <c r="P47" s="135">
        <f t="shared" si="9"/>
        <v>4704.8999999999996</v>
      </c>
    </row>
    <row r="48" spans="1:20" ht="19.5" customHeight="1" thickBot="1" x14ac:dyDescent="0.3">
      <c r="A48" s="476"/>
      <c r="B48" s="480"/>
      <c r="C48" s="483"/>
      <c r="D48" s="140" t="s">
        <v>17</v>
      </c>
      <c r="E48" s="140">
        <v>3470.45</v>
      </c>
      <c r="F48" s="139"/>
      <c r="G48" s="139">
        <v>61.95</v>
      </c>
      <c r="H48" s="139"/>
      <c r="I48" s="139">
        <v>275</v>
      </c>
      <c r="J48" s="139">
        <v>6887.41</v>
      </c>
      <c r="K48" s="139"/>
      <c r="L48" s="139">
        <v>0.25</v>
      </c>
      <c r="M48" s="139"/>
      <c r="N48" s="139">
        <v>1.5</v>
      </c>
      <c r="O48" s="134">
        <f t="shared" si="8"/>
        <v>62.2</v>
      </c>
      <c r="P48" s="135">
        <f t="shared" si="9"/>
        <v>276.5</v>
      </c>
    </row>
    <row r="49" spans="1:20" ht="19.5" customHeight="1" thickBot="1" x14ac:dyDescent="0.3">
      <c r="A49" s="477"/>
      <c r="B49" s="484" t="s">
        <v>18</v>
      </c>
      <c r="C49" s="485"/>
      <c r="D49" s="485"/>
      <c r="E49" s="141">
        <f>E44+E45+E46+E47+E48</f>
        <v>12710.579999999998</v>
      </c>
      <c r="F49" s="141">
        <f>SUM(F46:F48)</f>
        <v>0</v>
      </c>
      <c r="G49" s="141">
        <f t="shared" ref="G49:P49" si="10">G44+G45+G46+G47+G48</f>
        <v>744.18000000000006</v>
      </c>
      <c r="H49" s="141">
        <f t="shared" si="10"/>
        <v>0</v>
      </c>
      <c r="I49" s="141">
        <f t="shared" si="10"/>
        <v>3559.8999999999996</v>
      </c>
      <c r="J49" s="141">
        <f t="shared" si="10"/>
        <v>28245.58</v>
      </c>
      <c r="K49" s="141">
        <f t="shared" si="10"/>
        <v>0</v>
      </c>
      <c r="L49" s="141">
        <f t="shared" si="10"/>
        <v>1824.29</v>
      </c>
      <c r="M49" s="141">
        <f t="shared" si="10"/>
        <v>0</v>
      </c>
      <c r="N49" s="141">
        <f t="shared" si="10"/>
        <v>2382</v>
      </c>
      <c r="O49" s="141">
        <f t="shared" si="10"/>
        <v>2568.4699999999998</v>
      </c>
      <c r="P49" s="141">
        <f t="shared" si="10"/>
        <v>5941.9</v>
      </c>
      <c r="T49" s="205"/>
    </row>
    <row r="50" spans="1:20" ht="19.5" customHeight="1" x14ac:dyDescent="0.25">
      <c r="A50" s="475">
        <v>8</v>
      </c>
      <c r="B50" s="478" t="s">
        <v>163</v>
      </c>
      <c r="C50" s="481">
        <f>E55+J55</f>
        <v>26581.355799999998</v>
      </c>
      <c r="D50" s="133" t="s">
        <v>14</v>
      </c>
      <c r="E50" s="133">
        <v>291.27</v>
      </c>
      <c r="F50" s="132">
        <v>209.32</v>
      </c>
      <c r="G50" s="132">
        <v>81.45</v>
      </c>
      <c r="H50" s="132">
        <v>2093.1999999999998</v>
      </c>
      <c r="I50" s="132">
        <v>814.5</v>
      </c>
      <c r="J50" s="132">
        <v>100.3999</v>
      </c>
      <c r="K50" s="132">
        <v>100.4</v>
      </c>
      <c r="L50" s="132">
        <v>0</v>
      </c>
      <c r="M50" s="132">
        <v>1004</v>
      </c>
      <c r="N50" s="132">
        <v>0</v>
      </c>
      <c r="O50" s="134">
        <f>G50+L50</f>
        <v>81.45</v>
      </c>
      <c r="P50" s="135">
        <f>I50+N50</f>
        <v>814.5</v>
      </c>
    </row>
    <row r="51" spans="1:20" ht="19.5" customHeight="1" x14ac:dyDescent="0.25">
      <c r="A51" s="476"/>
      <c r="B51" s="479"/>
      <c r="C51" s="482"/>
      <c r="D51" s="138" t="s">
        <v>78</v>
      </c>
      <c r="E51" s="138">
        <v>77.02</v>
      </c>
      <c r="F51" s="137">
        <v>39.270000000000003</v>
      </c>
      <c r="G51" s="137">
        <v>37.75</v>
      </c>
      <c r="H51" s="137">
        <v>392.7</v>
      </c>
      <c r="I51" s="137">
        <v>377.5</v>
      </c>
      <c r="J51" s="137">
        <v>10.1402</v>
      </c>
      <c r="K51" s="137">
        <v>10.4</v>
      </c>
      <c r="L51" s="137">
        <v>10.4</v>
      </c>
      <c r="M51" s="137">
        <v>101.4</v>
      </c>
      <c r="N51" s="137">
        <v>101.4</v>
      </c>
      <c r="O51" s="134">
        <f t="shared" ref="O51:O54" si="11">G51+L51</f>
        <v>48.15</v>
      </c>
      <c r="P51" s="135">
        <f>I51+N51</f>
        <v>478.9</v>
      </c>
    </row>
    <row r="52" spans="1:20" ht="19.5" customHeight="1" x14ac:dyDescent="0.25">
      <c r="A52" s="476"/>
      <c r="B52" s="479"/>
      <c r="C52" s="482"/>
      <c r="D52" s="138" t="s">
        <v>15</v>
      </c>
      <c r="E52" s="138">
        <v>84.649999999999991</v>
      </c>
      <c r="F52" s="137">
        <v>83</v>
      </c>
      <c r="G52" s="137">
        <v>1.65</v>
      </c>
      <c r="H52" s="137">
        <v>830</v>
      </c>
      <c r="I52" s="137">
        <v>16.5</v>
      </c>
      <c r="J52" s="137">
        <v>14.999699999999999</v>
      </c>
      <c r="K52" s="137">
        <v>14.68</v>
      </c>
      <c r="L52" s="137">
        <v>0.32</v>
      </c>
      <c r="M52" s="137">
        <v>146.80000000000001</v>
      </c>
      <c r="N52" s="137">
        <v>3.2</v>
      </c>
      <c r="O52" s="134">
        <f t="shared" si="11"/>
        <v>1.97</v>
      </c>
      <c r="P52" s="135">
        <f>I52+N52</f>
        <v>19.7</v>
      </c>
    </row>
    <row r="53" spans="1:20" ht="19.5" customHeight="1" x14ac:dyDescent="0.25">
      <c r="A53" s="476"/>
      <c r="B53" s="479"/>
      <c r="C53" s="482"/>
      <c r="D53" s="138" t="s">
        <v>16</v>
      </c>
      <c r="E53" s="138">
        <v>3855.23</v>
      </c>
      <c r="F53" s="137">
        <v>2660.14</v>
      </c>
      <c r="G53" s="137">
        <v>1195.0899999999999</v>
      </c>
      <c r="H53" s="137">
        <v>26601.4</v>
      </c>
      <c r="I53" s="137">
        <v>11950.9</v>
      </c>
      <c r="J53" s="137">
        <v>1877.6860000000001</v>
      </c>
      <c r="K53" s="137">
        <v>1844.48</v>
      </c>
      <c r="L53" s="137">
        <v>33.21</v>
      </c>
      <c r="M53" s="137">
        <v>18444.8</v>
      </c>
      <c r="N53" s="137">
        <v>332.1</v>
      </c>
      <c r="O53" s="134">
        <f t="shared" si="11"/>
        <v>1228.3</v>
      </c>
      <c r="P53" s="135">
        <f>I53+N53</f>
        <v>12283</v>
      </c>
    </row>
    <row r="54" spans="1:20" ht="19.5" customHeight="1" thickBot="1" x14ac:dyDescent="0.3">
      <c r="A54" s="476"/>
      <c r="B54" s="480"/>
      <c r="C54" s="483"/>
      <c r="D54" s="140" t="s">
        <v>17</v>
      </c>
      <c r="E54" s="140">
        <v>15917.15</v>
      </c>
      <c r="F54" s="139">
        <v>14813.29</v>
      </c>
      <c r="G54" s="139">
        <v>1103.8599999999999</v>
      </c>
      <c r="H54" s="139">
        <v>148132.9</v>
      </c>
      <c r="I54" s="139">
        <v>11038.6</v>
      </c>
      <c r="J54" s="139">
        <v>4352.8099999999995</v>
      </c>
      <c r="K54" s="139">
        <v>4352.18</v>
      </c>
      <c r="L54" s="139">
        <v>0.63</v>
      </c>
      <c r="M54" s="139">
        <v>43521.8</v>
      </c>
      <c r="N54" s="139">
        <v>6300</v>
      </c>
      <c r="O54" s="134">
        <f t="shared" si="11"/>
        <v>1104.49</v>
      </c>
      <c r="P54" s="135">
        <f>I54+N54</f>
        <v>17338.599999999999</v>
      </c>
    </row>
    <row r="55" spans="1:20" ht="19.5" customHeight="1" thickBot="1" x14ac:dyDescent="0.3">
      <c r="A55" s="477"/>
      <c r="B55" s="484" t="s">
        <v>18</v>
      </c>
      <c r="C55" s="485"/>
      <c r="D55" s="485"/>
      <c r="E55" s="141">
        <f>E50+E51+E52+E53+E54</f>
        <v>20225.32</v>
      </c>
      <c r="F55" s="141">
        <f>F50+F51+F52+F53+F54</f>
        <v>17805.02</v>
      </c>
      <c r="G55" s="141">
        <f>G50+G51+G52+G53+G54</f>
        <v>2419.7999999999997</v>
      </c>
      <c r="H55" s="141">
        <f t="shared" ref="H55:N55" si="12">H50+H51+H52+H53+H54</f>
        <v>178050.2</v>
      </c>
      <c r="I55" s="141">
        <f t="shared" si="12"/>
        <v>24198</v>
      </c>
      <c r="J55" s="141">
        <f t="shared" si="12"/>
        <v>6356.0357999999997</v>
      </c>
      <c r="K55" s="141">
        <f t="shared" si="12"/>
        <v>6322.14</v>
      </c>
      <c r="L55" s="141">
        <f t="shared" si="12"/>
        <v>44.56</v>
      </c>
      <c r="M55" s="141">
        <f t="shared" si="12"/>
        <v>63218.8</v>
      </c>
      <c r="N55" s="141">
        <f t="shared" si="12"/>
        <v>6736.7</v>
      </c>
      <c r="O55" s="141">
        <f>O50+O51+O52+O53+O54</f>
        <v>2464.3599999999997</v>
      </c>
      <c r="P55" s="141">
        <f>P50+P51+P52+P53+P54</f>
        <v>30934.699999999997</v>
      </c>
      <c r="T55" s="205"/>
    </row>
    <row r="56" spans="1:20" ht="23.25" customHeight="1" x14ac:dyDescent="0.25">
      <c r="A56" s="675" t="s">
        <v>86</v>
      </c>
      <c r="B56" s="676"/>
      <c r="C56" s="681">
        <f>E61+J61</f>
        <v>268937.62580000004</v>
      </c>
      <c r="D56" s="289" t="s">
        <v>14</v>
      </c>
      <c r="E56" s="133">
        <f>E50+E44+E38+E32+E26+E20+E14+E8</f>
        <v>10979.92</v>
      </c>
      <c r="F56" s="132">
        <f>F50+F44+F38+F32+F26+F20+F14+F8</f>
        <v>5518.0599999999995</v>
      </c>
      <c r="G56" s="132">
        <f>G50+G44+G38+G32+G26+G20+G14+G8</f>
        <v>5444.8774999999996</v>
      </c>
      <c r="H56" s="132">
        <f t="shared" ref="H56:N56" si="13">H50+H44+H38+H32+H26+H20+H14+H8</f>
        <v>40214.489000000001</v>
      </c>
      <c r="I56" s="132">
        <f t="shared" si="13"/>
        <v>35138.712999999996</v>
      </c>
      <c r="J56" s="132">
        <f>J50+J44+J38+J32+J26+J20+J14+J8</f>
        <v>1392.1798999999999</v>
      </c>
      <c r="K56" s="132">
        <f t="shared" si="13"/>
        <v>342.97</v>
      </c>
      <c r="L56" s="132">
        <f t="shared" si="13"/>
        <v>613.32000000000005</v>
      </c>
      <c r="M56" s="132">
        <f t="shared" si="13"/>
        <v>2459.42</v>
      </c>
      <c r="N56" s="132">
        <f t="shared" si="13"/>
        <v>3180.56</v>
      </c>
      <c r="O56" s="134">
        <f>G56+L56</f>
        <v>6058.1974999999993</v>
      </c>
      <c r="P56" s="135">
        <f>I56+N56</f>
        <v>38319.272999999994</v>
      </c>
    </row>
    <row r="57" spans="1:20" ht="25.5" customHeight="1" x14ac:dyDescent="0.25">
      <c r="A57" s="677"/>
      <c r="B57" s="678"/>
      <c r="C57" s="682"/>
      <c r="D57" s="290" t="s">
        <v>78</v>
      </c>
      <c r="E57" s="138">
        <f t="shared" ref="E57:P61" si="14">E51+E45+E39+E33+E27+E21+E15+E9</f>
        <v>220.54</v>
      </c>
      <c r="F57" s="137">
        <f>F51+F45+F39+F33+F27+F21+F15+F9</f>
        <v>144.55000000000001</v>
      </c>
      <c r="G57" s="137">
        <f t="shared" si="14"/>
        <v>116.06010000000001</v>
      </c>
      <c r="H57" s="137">
        <f t="shared" si="14"/>
        <v>1896.98</v>
      </c>
      <c r="I57" s="137">
        <f t="shared" si="14"/>
        <v>1273.5999999999999</v>
      </c>
      <c r="J57" s="137">
        <f t="shared" si="14"/>
        <v>13.7502</v>
      </c>
      <c r="K57" s="137">
        <f t="shared" si="14"/>
        <v>10.4</v>
      </c>
      <c r="L57" s="137">
        <f t="shared" si="14"/>
        <v>10.55</v>
      </c>
      <c r="M57" s="137">
        <f t="shared" si="14"/>
        <v>101.4</v>
      </c>
      <c r="N57" s="137">
        <f t="shared" si="14"/>
        <v>106</v>
      </c>
      <c r="O57" s="134">
        <f t="shared" si="8"/>
        <v>126.6101</v>
      </c>
      <c r="P57" s="135">
        <f t="shared" si="9"/>
        <v>1379.6</v>
      </c>
    </row>
    <row r="58" spans="1:20" ht="24" customHeight="1" x14ac:dyDescent="0.25">
      <c r="A58" s="677"/>
      <c r="B58" s="678"/>
      <c r="C58" s="682"/>
      <c r="D58" s="290" t="s">
        <v>15</v>
      </c>
      <c r="E58" s="138">
        <f t="shared" si="14"/>
        <v>2289.4299999999998</v>
      </c>
      <c r="F58" s="137">
        <f t="shared" si="14"/>
        <v>967.1</v>
      </c>
      <c r="G58" s="137">
        <f t="shared" si="14"/>
        <v>421.24779999999998</v>
      </c>
      <c r="H58" s="137">
        <f t="shared" si="14"/>
        <v>3899.5389999999998</v>
      </c>
      <c r="I58" s="137">
        <f t="shared" si="14"/>
        <v>2076.8229999999999</v>
      </c>
      <c r="J58" s="137">
        <f t="shared" si="14"/>
        <v>2258.1696999999999</v>
      </c>
      <c r="K58" s="137">
        <f t="shared" si="14"/>
        <v>140.63</v>
      </c>
      <c r="L58" s="137">
        <f t="shared" si="14"/>
        <v>85.95</v>
      </c>
      <c r="M58" s="137">
        <f t="shared" si="14"/>
        <v>759.3</v>
      </c>
      <c r="N58" s="137">
        <f t="shared" si="14"/>
        <v>422.65799999999996</v>
      </c>
      <c r="O58" s="134">
        <f t="shared" si="8"/>
        <v>507.19779999999997</v>
      </c>
      <c r="P58" s="135">
        <f t="shared" si="9"/>
        <v>2499.4809999999998</v>
      </c>
    </row>
    <row r="59" spans="1:20" ht="25.5" customHeight="1" x14ac:dyDescent="0.25">
      <c r="A59" s="677"/>
      <c r="B59" s="678"/>
      <c r="C59" s="682"/>
      <c r="D59" s="290" t="s">
        <v>16</v>
      </c>
      <c r="E59" s="138">
        <f t="shared" si="14"/>
        <v>69670.079999999987</v>
      </c>
      <c r="F59" s="137">
        <f t="shared" si="14"/>
        <v>17023.14</v>
      </c>
      <c r="G59" s="137">
        <f t="shared" si="14"/>
        <v>7630.6509999999998</v>
      </c>
      <c r="H59" s="137">
        <f t="shared" si="14"/>
        <v>49403.204000000005</v>
      </c>
      <c r="I59" s="137">
        <f t="shared" si="14"/>
        <v>23514.050000000003</v>
      </c>
      <c r="J59" s="137">
        <f t="shared" si="14"/>
        <v>75608.255999999994</v>
      </c>
      <c r="K59" s="137">
        <f t="shared" si="14"/>
        <v>15217.35</v>
      </c>
      <c r="L59" s="137">
        <f t="shared" si="14"/>
        <v>9315.89</v>
      </c>
      <c r="M59" s="137">
        <f t="shared" si="14"/>
        <v>39832.941999999995</v>
      </c>
      <c r="N59" s="137">
        <f t="shared" si="14"/>
        <v>8409.6749999999993</v>
      </c>
      <c r="O59" s="134">
        <f t="shared" si="8"/>
        <v>16946.540999999997</v>
      </c>
      <c r="P59" s="135">
        <f t="shared" si="9"/>
        <v>31923.725000000002</v>
      </c>
    </row>
    <row r="60" spans="1:20" ht="27" customHeight="1" thickBot="1" x14ac:dyDescent="0.3">
      <c r="A60" s="679"/>
      <c r="B60" s="680"/>
      <c r="C60" s="683"/>
      <c r="D60" s="291" t="s">
        <v>17</v>
      </c>
      <c r="E60" s="140">
        <f>E54+E48+E42+E36+E30+E24+E18+E12</f>
        <v>71465.249999999985</v>
      </c>
      <c r="F60" s="139">
        <f t="shared" si="14"/>
        <v>15421.19</v>
      </c>
      <c r="G60" s="139">
        <f t="shared" si="14"/>
        <v>1773.309</v>
      </c>
      <c r="H60" s="139">
        <f t="shared" si="14"/>
        <v>157326.64299999998</v>
      </c>
      <c r="I60" s="139">
        <f t="shared" si="14"/>
        <v>21186.743000000002</v>
      </c>
      <c r="J60" s="139">
        <f t="shared" si="14"/>
        <v>35040.049999999996</v>
      </c>
      <c r="K60" s="139">
        <f t="shared" si="14"/>
        <v>8712.18</v>
      </c>
      <c r="L60" s="139">
        <f t="shared" si="14"/>
        <v>2784.17</v>
      </c>
      <c r="M60" s="139">
        <f t="shared" si="14"/>
        <v>52751.8</v>
      </c>
      <c r="N60" s="139">
        <f t="shared" si="14"/>
        <v>8776.5</v>
      </c>
      <c r="O60" s="134">
        <f t="shared" si="14"/>
        <v>4557.4790000000003</v>
      </c>
      <c r="P60" s="135">
        <f t="shared" si="14"/>
        <v>29963.243000000002</v>
      </c>
    </row>
    <row r="61" spans="1:20" s="203" customFormat="1" ht="33.75" customHeight="1" thickBot="1" x14ac:dyDescent="0.3">
      <c r="A61" s="670" t="s">
        <v>20</v>
      </c>
      <c r="B61" s="671"/>
      <c r="C61" s="671"/>
      <c r="D61" s="672"/>
      <c r="E61" s="141">
        <f>E55+E49+E43+E37+E31+E25+E19+E13</f>
        <v>154625.22</v>
      </c>
      <c r="F61" s="141">
        <f>F55+F49+F43+F37+F31+F25+F19+F13</f>
        <v>39074.04</v>
      </c>
      <c r="G61" s="141">
        <f>G55+G49+G43+G37+G31+G25+G19+G13</f>
        <v>15386.145399999999</v>
      </c>
      <c r="H61" s="141">
        <f t="shared" si="14"/>
        <v>252740.85500000004</v>
      </c>
      <c r="I61" s="141">
        <f>I55+I49+I43+I37+I31+I25+I19+I13</f>
        <v>83189.929000000004</v>
      </c>
      <c r="J61" s="141">
        <f>J55+J49+J43+J37+J31+J25+J19+J13</f>
        <v>114312.40580000001</v>
      </c>
      <c r="K61" s="141">
        <f t="shared" si="14"/>
        <v>24423.53</v>
      </c>
      <c r="L61" s="141">
        <f t="shared" si="14"/>
        <v>12809.880000000001</v>
      </c>
      <c r="M61" s="141">
        <f>M55+M49+M43+M37+M31+M25+M19+M13</f>
        <v>95904.861999999994</v>
      </c>
      <c r="N61" s="141">
        <f>N55+N49+N43+N37+N31+N25+N19+N13</f>
        <v>20895.393</v>
      </c>
      <c r="O61" s="141">
        <f t="shared" si="14"/>
        <v>28196.025399999999</v>
      </c>
      <c r="P61" s="141">
        <f t="shared" si="14"/>
        <v>104085.32200000001</v>
      </c>
      <c r="S61" s="192"/>
      <c r="T61" s="205"/>
    </row>
    <row r="63" spans="1:20" ht="14.25" x14ac:dyDescent="0.25">
      <c r="A63" s="673" t="s">
        <v>164</v>
      </c>
      <c r="B63" s="674"/>
      <c r="C63" s="674"/>
      <c r="D63" s="674"/>
      <c r="E63" s="674"/>
      <c r="F63" s="674"/>
      <c r="G63" s="674"/>
      <c r="H63" s="674"/>
      <c r="I63" s="674"/>
    </row>
  </sheetData>
  <mergeCells count="54">
    <mergeCell ref="A63:I63"/>
    <mergeCell ref="A50:A55"/>
    <mergeCell ref="B50:B54"/>
    <mergeCell ref="C50:C54"/>
    <mergeCell ref="B55:D55"/>
    <mergeCell ref="A56:B60"/>
    <mergeCell ref="C56:C60"/>
    <mergeCell ref="A44:A49"/>
    <mergeCell ref="B44:B48"/>
    <mergeCell ref="C44:C48"/>
    <mergeCell ref="B49:D49"/>
    <mergeCell ref="A61:D61"/>
    <mergeCell ref="A32:A37"/>
    <mergeCell ref="B32:B36"/>
    <mergeCell ref="C32:C36"/>
    <mergeCell ref="B37:D37"/>
    <mergeCell ref="A38:A43"/>
    <mergeCell ref="B38:B42"/>
    <mergeCell ref="C38:C42"/>
    <mergeCell ref="B43:D43"/>
    <mergeCell ref="A20:A25"/>
    <mergeCell ref="B20:B24"/>
    <mergeCell ref="C20:C24"/>
    <mergeCell ref="B25:D25"/>
    <mergeCell ref="A26:A31"/>
    <mergeCell ref="B26:B30"/>
    <mergeCell ref="C26:C30"/>
    <mergeCell ref="B31:D31"/>
    <mergeCell ref="M5:N5"/>
    <mergeCell ref="A14:A19"/>
    <mergeCell ref="B14:B18"/>
    <mergeCell ref="C14:C18"/>
    <mergeCell ref="B19:D19"/>
    <mergeCell ref="A8:A13"/>
    <mergeCell ref="B8:B12"/>
    <mergeCell ref="C8:C12"/>
    <mergeCell ref="B13:D13"/>
    <mergeCell ref="E5:E6"/>
    <mergeCell ref="B1:P1"/>
    <mergeCell ref="B2:P2"/>
    <mergeCell ref="B3:P3"/>
    <mergeCell ref="A4:A6"/>
    <mergeCell ref="B4:B6"/>
    <mergeCell ref="C4:C6"/>
    <mergeCell ref="D4:D6"/>
    <mergeCell ref="E4:I4"/>
    <mergeCell ref="J4:N4"/>
    <mergeCell ref="O4:P4"/>
    <mergeCell ref="O5:O6"/>
    <mergeCell ref="P5:P6"/>
    <mergeCell ref="F5:G5"/>
    <mergeCell ref="H5:I5"/>
    <mergeCell ref="J5:J6"/>
    <mergeCell ref="K5:L5"/>
  </mergeCells>
  <printOptions horizontalCentered="1"/>
  <pageMargins left="0.2" right="0.25" top="0.7" bottom="0.7" header="0.3" footer="0.3"/>
  <pageSetup paperSize="9" scale="75" orientation="landscape" r:id="rId1"/>
  <headerFooter alignWithMargins="0"/>
  <ignoredErrors>
    <ignoredError sqref="O13:P36 O37:P61 F37:N61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6D24B-DCC8-4912-9C68-0D5AABD64783}">
  <sheetPr>
    <tabColor rgb="FF00B0F0"/>
  </sheetPr>
  <dimension ref="A1:S64"/>
  <sheetViews>
    <sheetView topLeftCell="A31" workbookViewId="0">
      <selection activeCell="N64" sqref="N64"/>
    </sheetView>
  </sheetViews>
  <sheetFormatPr defaultColWidth="13.42578125" defaultRowHeight="17.25" x14ac:dyDescent="0.25"/>
  <cols>
    <col min="1" max="5" width="13.42578125" style="306" customWidth="1"/>
    <col min="6" max="6" width="13.42578125" style="318" customWidth="1"/>
    <col min="7" max="8" width="13.42578125" style="306"/>
    <col min="9" max="9" width="18.42578125" style="306" customWidth="1"/>
    <col min="10" max="10" width="13.7109375" style="306" customWidth="1"/>
    <col min="11" max="257" width="13.42578125" style="306"/>
    <col min="258" max="262" width="13.42578125" style="306" customWidth="1"/>
    <col min="263" max="264" width="13.42578125" style="306"/>
    <col min="265" max="265" width="18.42578125" style="306" customWidth="1"/>
    <col min="266" max="266" width="13.7109375" style="306" customWidth="1"/>
    <col min="267" max="513" width="13.42578125" style="306"/>
    <col min="514" max="518" width="13.42578125" style="306" customWidth="1"/>
    <col min="519" max="520" width="13.42578125" style="306"/>
    <col min="521" max="521" width="18.42578125" style="306" customWidth="1"/>
    <col min="522" max="522" width="13.7109375" style="306" customWidth="1"/>
    <col min="523" max="769" width="13.42578125" style="306"/>
    <col min="770" max="774" width="13.42578125" style="306" customWidth="1"/>
    <col min="775" max="776" width="13.42578125" style="306"/>
    <col min="777" max="777" width="18.42578125" style="306" customWidth="1"/>
    <col min="778" max="778" width="13.7109375" style="306" customWidth="1"/>
    <col min="779" max="1025" width="13.42578125" style="306"/>
    <col min="1026" max="1030" width="13.42578125" style="306" customWidth="1"/>
    <col min="1031" max="1032" width="13.42578125" style="306"/>
    <col min="1033" max="1033" width="18.42578125" style="306" customWidth="1"/>
    <col min="1034" max="1034" width="13.7109375" style="306" customWidth="1"/>
    <col min="1035" max="1281" width="13.42578125" style="306"/>
    <col min="1282" max="1286" width="13.42578125" style="306" customWidth="1"/>
    <col min="1287" max="1288" width="13.42578125" style="306"/>
    <col min="1289" max="1289" width="18.42578125" style="306" customWidth="1"/>
    <col min="1290" max="1290" width="13.7109375" style="306" customWidth="1"/>
    <col min="1291" max="1537" width="13.42578125" style="306"/>
    <col min="1538" max="1542" width="13.42578125" style="306" customWidth="1"/>
    <col min="1543" max="1544" width="13.42578125" style="306"/>
    <col min="1545" max="1545" width="18.42578125" style="306" customWidth="1"/>
    <col min="1546" max="1546" width="13.7109375" style="306" customWidth="1"/>
    <col min="1547" max="1793" width="13.42578125" style="306"/>
    <col min="1794" max="1798" width="13.42578125" style="306" customWidth="1"/>
    <col min="1799" max="1800" width="13.42578125" style="306"/>
    <col min="1801" max="1801" width="18.42578125" style="306" customWidth="1"/>
    <col min="1802" max="1802" width="13.7109375" style="306" customWidth="1"/>
    <col min="1803" max="2049" width="13.42578125" style="306"/>
    <col min="2050" max="2054" width="13.42578125" style="306" customWidth="1"/>
    <col min="2055" max="2056" width="13.42578125" style="306"/>
    <col min="2057" max="2057" width="18.42578125" style="306" customWidth="1"/>
    <col min="2058" max="2058" width="13.7109375" style="306" customWidth="1"/>
    <col min="2059" max="2305" width="13.42578125" style="306"/>
    <col min="2306" max="2310" width="13.42578125" style="306" customWidth="1"/>
    <col min="2311" max="2312" width="13.42578125" style="306"/>
    <col min="2313" max="2313" width="18.42578125" style="306" customWidth="1"/>
    <col min="2314" max="2314" width="13.7109375" style="306" customWidth="1"/>
    <col min="2315" max="2561" width="13.42578125" style="306"/>
    <col min="2562" max="2566" width="13.42578125" style="306" customWidth="1"/>
    <col min="2567" max="2568" width="13.42578125" style="306"/>
    <col min="2569" max="2569" width="18.42578125" style="306" customWidth="1"/>
    <col min="2570" max="2570" width="13.7109375" style="306" customWidth="1"/>
    <col min="2571" max="2817" width="13.42578125" style="306"/>
    <col min="2818" max="2822" width="13.42578125" style="306" customWidth="1"/>
    <col min="2823" max="2824" width="13.42578125" style="306"/>
    <col min="2825" max="2825" width="18.42578125" style="306" customWidth="1"/>
    <col min="2826" max="2826" width="13.7109375" style="306" customWidth="1"/>
    <col min="2827" max="3073" width="13.42578125" style="306"/>
    <col min="3074" max="3078" width="13.42578125" style="306" customWidth="1"/>
    <col min="3079" max="3080" width="13.42578125" style="306"/>
    <col min="3081" max="3081" width="18.42578125" style="306" customWidth="1"/>
    <col min="3082" max="3082" width="13.7109375" style="306" customWidth="1"/>
    <col min="3083" max="3329" width="13.42578125" style="306"/>
    <col min="3330" max="3334" width="13.42578125" style="306" customWidth="1"/>
    <col min="3335" max="3336" width="13.42578125" style="306"/>
    <col min="3337" max="3337" width="18.42578125" style="306" customWidth="1"/>
    <col min="3338" max="3338" width="13.7109375" style="306" customWidth="1"/>
    <col min="3339" max="3585" width="13.42578125" style="306"/>
    <col min="3586" max="3590" width="13.42578125" style="306" customWidth="1"/>
    <col min="3591" max="3592" width="13.42578125" style="306"/>
    <col min="3593" max="3593" width="18.42578125" style="306" customWidth="1"/>
    <col min="3594" max="3594" width="13.7109375" style="306" customWidth="1"/>
    <col min="3595" max="3841" width="13.42578125" style="306"/>
    <col min="3842" max="3846" width="13.42578125" style="306" customWidth="1"/>
    <col min="3847" max="3848" width="13.42578125" style="306"/>
    <col min="3849" max="3849" width="18.42578125" style="306" customWidth="1"/>
    <col min="3850" max="3850" width="13.7109375" style="306" customWidth="1"/>
    <col min="3851" max="4097" width="13.42578125" style="306"/>
    <col min="4098" max="4102" width="13.42578125" style="306" customWidth="1"/>
    <col min="4103" max="4104" width="13.42578125" style="306"/>
    <col min="4105" max="4105" width="18.42578125" style="306" customWidth="1"/>
    <col min="4106" max="4106" width="13.7109375" style="306" customWidth="1"/>
    <col min="4107" max="4353" width="13.42578125" style="306"/>
    <col min="4354" max="4358" width="13.42578125" style="306" customWidth="1"/>
    <col min="4359" max="4360" width="13.42578125" style="306"/>
    <col min="4361" max="4361" width="18.42578125" style="306" customWidth="1"/>
    <col min="4362" max="4362" width="13.7109375" style="306" customWidth="1"/>
    <col min="4363" max="4609" width="13.42578125" style="306"/>
    <col min="4610" max="4614" width="13.42578125" style="306" customWidth="1"/>
    <col min="4615" max="4616" width="13.42578125" style="306"/>
    <col min="4617" max="4617" width="18.42578125" style="306" customWidth="1"/>
    <col min="4618" max="4618" width="13.7109375" style="306" customWidth="1"/>
    <col min="4619" max="4865" width="13.42578125" style="306"/>
    <col min="4866" max="4870" width="13.42578125" style="306" customWidth="1"/>
    <col min="4871" max="4872" width="13.42578125" style="306"/>
    <col min="4873" max="4873" width="18.42578125" style="306" customWidth="1"/>
    <col min="4874" max="4874" width="13.7109375" style="306" customWidth="1"/>
    <col min="4875" max="5121" width="13.42578125" style="306"/>
    <col min="5122" max="5126" width="13.42578125" style="306" customWidth="1"/>
    <col min="5127" max="5128" width="13.42578125" style="306"/>
    <col min="5129" max="5129" width="18.42578125" style="306" customWidth="1"/>
    <col min="5130" max="5130" width="13.7109375" style="306" customWidth="1"/>
    <col min="5131" max="5377" width="13.42578125" style="306"/>
    <col min="5378" max="5382" width="13.42578125" style="306" customWidth="1"/>
    <col min="5383" max="5384" width="13.42578125" style="306"/>
    <col min="5385" max="5385" width="18.42578125" style="306" customWidth="1"/>
    <col min="5386" max="5386" width="13.7109375" style="306" customWidth="1"/>
    <col min="5387" max="5633" width="13.42578125" style="306"/>
    <col min="5634" max="5638" width="13.42578125" style="306" customWidth="1"/>
    <col min="5639" max="5640" width="13.42578125" style="306"/>
    <col min="5641" max="5641" width="18.42578125" style="306" customWidth="1"/>
    <col min="5642" max="5642" width="13.7109375" style="306" customWidth="1"/>
    <col min="5643" max="5889" width="13.42578125" style="306"/>
    <col min="5890" max="5894" width="13.42578125" style="306" customWidth="1"/>
    <col min="5895" max="5896" width="13.42578125" style="306"/>
    <col min="5897" max="5897" width="18.42578125" style="306" customWidth="1"/>
    <col min="5898" max="5898" width="13.7109375" style="306" customWidth="1"/>
    <col min="5899" max="6145" width="13.42578125" style="306"/>
    <col min="6146" max="6150" width="13.42578125" style="306" customWidth="1"/>
    <col min="6151" max="6152" width="13.42578125" style="306"/>
    <col min="6153" max="6153" width="18.42578125" style="306" customWidth="1"/>
    <col min="6154" max="6154" width="13.7109375" style="306" customWidth="1"/>
    <col min="6155" max="6401" width="13.42578125" style="306"/>
    <col min="6402" max="6406" width="13.42578125" style="306" customWidth="1"/>
    <col min="6407" max="6408" width="13.42578125" style="306"/>
    <col min="6409" max="6409" width="18.42578125" style="306" customWidth="1"/>
    <col min="6410" max="6410" width="13.7109375" style="306" customWidth="1"/>
    <col min="6411" max="6657" width="13.42578125" style="306"/>
    <col min="6658" max="6662" width="13.42578125" style="306" customWidth="1"/>
    <col min="6663" max="6664" width="13.42578125" style="306"/>
    <col min="6665" max="6665" width="18.42578125" style="306" customWidth="1"/>
    <col min="6666" max="6666" width="13.7109375" style="306" customWidth="1"/>
    <col min="6667" max="6913" width="13.42578125" style="306"/>
    <col min="6914" max="6918" width="13.42578125" style="306" customWidth="1"/>
    <col min="6919" max="6920" width="13.42578125" style="306"/>
    <col min="6921" max="6921" width="18.42578125" style="306" customWidth="1"/>
    <col min="6922" max="6922" width="13.7109375" style="306" customWidth="1"/>
    <col min="6923" max="7169" width="13.42578125" style="306"/>
    <col min="7170" max="7174" width="13.42578125" style="306" customWidth="1"/>
    <col min="7175" max="7176" width="13.42578125" style="306"/>
    <col min="7177" max="7177" width="18.42578125" style="306" customWidth="1"/>
    <col min="7178" max="7178" width="13.7109375" style="306" customWidth="1"/>
    <col min="7179" max="7425" width="13.42578125" style="306"/>
    <col min="7426" max="7430" width="13.42578125" style="306" customWidth="1"/>
    <col min="7431" max="7432" width="13.42578125" style="306"/>
    <col min="7433" max="7433" width="18.42578125" style="306" customWidth="1"/>
    <col min="7434" max="7434" width="13.7109375" style="306" customWidth="1"/>
    <col min="7435" max="7681" width="13.42578125" style="306"/>
    <col min="7682" max="7686" width="13.42578125" style="306" customWidth="1"/>
    <col min="7687" max="7688" width="13.42578125" style="306"/>
    <col min="7689" max="7689" width="18.42578125" style="306" customWidth="1"/>
    <col min="7690" max="7690" width="13.7109375" style="306" customWidth="1"/>
    <col min="7691" max="7937" width="13.42578125" style="306"/>
    <col min="7938" max="7942" width="13.42578125" style="306" customWidth="1"/>
    <col min="7943" max="7944" width="13.42578125" style="306"/>
    <col min="7945" max="7945" width="18.42578125" style="306" customWidth="1"/>
    <col min="7946" max="7946" width="13.7109375" style="306" customWidth="1"/>
    <col min="7947" max="8193" width="13.42578125" style="306"/>
    <col min="8194" max="8198" width="13.42578125" style="306" customWidth="1"/>
    <col min="8199" max="8200" width="13.42578125" style="306"/>
    <col min="8201" max="8201" width="18.42578125" style="306" customWidth="1"/>
    <col min="8202" max="8202" width="13.7109375" style="306" customWidth="1"/>
    <col min="8203" max="8449" width="13.42578125" style="306"/>
    <col min="8450" max="8454" width="13.42578125" style="306" customWidth="1"/>
    <col min="8455" max="8456" width="13.42578125" style="306"/>
    <col min="8457" max="8457" width="18.42578125" style="306" customWidth="1"/>
    <col min="8458" max="8458" width="13.7109375" style="306" customWidth="1"/>
    <col min="8459" max="8705" width="13.42578125" style="306"/>
    <col min="8706" max="8710" width="13.42578125" style="306" customWidth="1"/>
    <col min="8711" max="8712" width="13.42578125" style="306"/>
    <col min="8713" max="8713" width="18.42578125" style="306" customWidth="1"/>
    <col min="8714" max="8714" width="13.7109375" style="306" customWidth="1"/>
    <col min="8715" max="8961" width="13.42578125" style="306"/>
    <col min="8962" max="8966" width="13.42578125" style="306" customWidth="1"/>
    <col min="8967" max="8968" width="13.42578125" style="306"/>
    <col min="8969" max="8969" width="18.42578125" style="306" customWidth="1"/>
    <col min="8970" max="8970" width="13.7109375" style="306" customWidth="1"/>
    <col min="8971" max="9217" width="13.42578125" style="306"/>
    <col min="9218" max="9222" width="13.42578125" style="306" customWidth="1"/>
    <col min="9223" max="9224" width="13.42578125" style="306"/>
    <col min="9225" max="9225" width="18.42578125" style="306" customWidth="1"/>
    <col min="9226" max="9226" width="13.7109375" style="306" customWidth="1"/>
    <col min="9227" max="9473" width="13.42578125" style="306"/>
    <col min="9474" max="9478" width="13.42578125" style="306" customWidth="1"/>
    <col min="9479" max="9480" width="13.42578125" style="306"/>
    <col min="9481" max="9481" width="18.42578125" style="306" customWidth="1"/>
    <col min="9482" max="9482" width="13.7109375" style="306" customWidth="1"/>
    <col min="9483" max="9729" width="13.42578125" style="306"/>
    <col min="9730" max="9734" width="13.42578125" style="306" customWidth="1"/>
    <col min="9735" max="9736" width="13.42578125" style="306"/>
    <col min="9737" max="9737" width="18.42578125" style="306" customWidth="1"/>
    <col min="9738" max="9738" width="13.7109375" style="306" customWidth="1"/>
    <col min="9739" max="9985" width="13.42578125" style="306"/>
    <col min="9986" max="9990" width="13.42578125" style="306" customWidth="1"/>
    <col min="9991" max="9992" width="13.42578125" style="306"/>
    <col min="9993" max="9993" width="18.42578125" style="306" customWidth="1"/>
    <col min="9994" max="9994" width="13.7109375" style="306" customWidth="1"/>
    <col min="9995" max="10241" width="13.42578125" style="306"/>
    <col min="10242" max="10246" width="13.42578125" style="306" customWidth="1"/>
    <col min="10247" max="10248" width="13.42578125" style="306"/>
    <col min="10249" max="10249" width="18.42578125" style="306" customWidth="1"/>
    <col min="10250" max="10250" width="13.7109375" style="306" customWidth="1"/>
    <col min="10251" max="10497" width="13.42578125" style="306"/>
    <col min="10498" max="10502" width="13.42578125" style="306" customWidth="1"/>
    <col min="10503" max="10504" width="13.42578125" style="306"/>
    <col min="10505" max="10505" width="18.42578125" style="306" customWidth="1"/>
    <col min="10506" max="10506" width="13.7109375" style="306" customWidth="1"/>
    <col min="10507" max="10753" width="13.42578125" style="306"/>
    <col min="10754" max="10758" width="13.42578125" style="306" customWidth="1"/>
    <col min="10759" max="10760" width="13.42578125" style="306"/>
    <col min="10761" max="10761" width="18.42578125" style="306" customWidth="1"/>
    <col min="10762" max="10762" width="13.7109375" style="306" customWidth="1"/>
    <col min="10763" max="11009" width="13.42578125" style="306"/>
    <col min="11010" max="11014" width="13.42578125" style="306" customWidth="1"/>
    <col min="11015" max="11016" width="13.42578125" style="306"/>
    <col min="11017" max="11017" width="18.42578125" style="306" customWidth="1"/>
    <col min="11018" max="11018" width="13.7109375" style="306" customWidth="1"/>
    <col min="11019" max="11265" width="13.42578125" style="306"/>
    <col min="11266" max="11270" width="13.42578125" style="306" customWidth="1"/>
    <col min="11271" max="11272" width="13.42578125" style="306"/>
    <col min="11273" max="11273" width="18.42578125" style="306" customWidth="1"/>
    <col min="11274" max="11274" width="13.7109375" style="306" customWidth="1"/>
    <col min="11275" max="11521" width="13.42578125" style="306"/>
    <col min="11522" max="11526" width="13.42578125" style="306" customWidth="1"/>
    <col min="11527" max="11528" width="13.42578125" style="306"/>
    <col min="11529" max="11529" width="18.42578125" style="306" customWidth="1"/>
    <col min="11530" max="11530" width="13.7109375" style="306" customWidth="1"/>
    <col min="11531" max="11777" width="13.42578125" style="306"/>
    <col min="11778" max="11782" width="13.42578125" style="306" customWidth="1"/>
    <col min="11783" max="11784" width="13.42578125" style="306"/>
    <col min="11785" max="11785" width="18.42578125" style="306" customWidth="1"/>
    <col min="11786" max="11786" width="13.7109375" style="306" customWidth="1"/>
    <col min="11787" max="12033" width="13.42578125" style="306"/>
    <col min="12034" max="12038" width="13.42578125" style="306" customWidth="1"/>
    <col min="12039" max="12040" width="13.42578125" style="306"/>
    <col min="12041" max="12041" width="18.42578125" style="306" customWidth="1"/>
    <col min="12042" max="12042" width="13.7109375" style="306" customWidth="1"/>
    <col min="12043" max="12289" width="13.42578125" style="306"/>
    <col min="12290" max="12294" width="13.42578125" style="306" customWidth="1"/>
    <col min="12295" max="12296" width="13.42578125" style="306"/>
    <col min="12297" max="12297" width="18.42578125" style="306" customWidth="1"/>
    <col min="12298" max="12298" width="13.7109375" style="306" customWidth="1"/>
    <col min="12299" max="12545" width="13.42578125" style="306"/>
    <col min="12546" max="12550" width="13.42578125" style="306" customWidth="1"/>
    <col min="12551" max="12552" width="13.42578125" style="306"/>
    <col min="12553" max="12553" width="18.42578125" style="306" customWidth="1"/>
    <col min="12554" max="12554" width="13.7109375" style="306" customWidth="1"/>
    <col min="12555" max="12801" width="13.42578125" style="306"/>
    <col min="12802" max="12806" width="13.42578125" style="306" customWidth="1"/>
    <col min="12807" max="12808" width="13.42578125" style="306"/>
    <col min="12809" max="12809" width="18.42578125" style="306" customWidth="1"/>
    <col min="12810" max="12810" width="13.7109375" style="306" customWidth="1"/>
    <col min="12811" max="13057" width="13.42578125" style="306"/>
    <col min="13058" max="13062" width="13.42578125" style="306" customWidth="1"/>
    <col min="13063" max="13064" width="13.42578125" style="306"/>
    <col min="13065" max="13065" width="18.42578125" style="306" customWidth="1"/>
    <col min="13066" max="13066" width="13.7109375" style="306" customWidth="1"/>
    <col min="13067" max="13313" width="13.42578125" style="306"/>
    <col min="13314" max="13318" width="13.42578125" style="306" customWidth="1"/>
    <col min="13319" max="13320" width="13.42578125" style="306"/>
    <col min="13321" max="13321" width="18.42578125" style="306" customWidth="1"/>
    <col min="13322" max="13322" width="13.7109375" style="306" customWidth="1"/>
    <col min="13323" max="13569" width="13.42578125" style="306"/>
    <col min="13570" max="13574" width="13.42578125" style="306" customWidth="1"/>
    <col min="13575" max="13576" width="13.42578125" style="306"/>
    <col min="13577" max="13577" width="18.42578125" style="306" customWidth="1"/>
    <col min="13578" max="13578" width="13.7109375" style="306" customWidth="1"/>
    <col min="13579" max="13825" width="13.42578125" style="306"/>
    <col min="13826" max="13830" width="13.42578125" style="306" customWidth="1"/>
    <col min="13831" max="13832" width="13.42578125" style="306"/>
    <col min="13833" max="13833" width="18.42578125" style="306" customWidth="1"/>
    <col min="13834" max="13834" width="13.7109375" style="306" customWidth="1"/>
    <col min="13835" max="14081" width="13.42578125" style="306"/>
    <col min="14082" max="14086" width="13.42578125" style="306" customWidth="1"/>
    <col min="14087" max="14088" width="13.42578125" style="306"/>
    <col min="14089" max="14089" width="18.42578125" style="306" customWidth="1"/>
    <col min="14090" max="14090" width="13.7109375" style="306" customWidth="1"/>
    <col min="14091" max="14337" width="13.42578125" style="306"/>
    <col min="14338" max="14342" width="13.42578125" style="306" customWidth="1"/>
    <col min="14343" max="14344" width="13.42578125" style="306"/>
    <col min="14345" max="14345" width="18.42578125" style="306" customWidth="1"/>
    <col min="14346" max="14346" width="13.7109375" style="306" customWidth="1"/>
    <col min="14347" max="14593" width="13.42578125" style="306"/>
    <col min="14594" max="14598" width="13.42578125" style="306" customWidth="1"/>
    <col min="14599" max="14600" width="13.42578125" style="306"/>
    <col min="14601" max="14601" width="18.42578125" style="306" customWidth="1"/>
    <col min="14602" max="14602" width="13.7109375" style="306" customWidth="1"/>
    <col min="14603" max="14849" width="13.42578125" style="306"/>
    <col min="14850" max="14854" width="13.42578125" style="306" customWidth="1"/>
    <col min="14855" max="14856" width="13.42578125" style="306"/>
    <col min="14857" max="14857" width="18.42578125" style="306" customWidth="1"/>
    <col min="14858" max="14858" width="13.7109375" style="306" customWidth="1"/>
    <col min="14859" max="15105" width="13.42578125" style="306"/>
    <col min="15106" max="15110" width="13.42578125" style="306" customWidth="1"/>
    <col min="15111" max="15112" width="13.42578125" style="306"/>
    <col min="15113" max="15113" width="18.42578125" style="306" customWidth="1"/>
    <col min="15114" max="15114" width="13.7109375" style="306" customWidth="1"/>
    <col min="15115" max="15361" width="13.42578125" style="306"/>
    <col min="15362" max="15366" width="13.42578125" style="306" customWidth="1"/>
    <col min="15367" max="15368" width="13.42578125" style="306"/>
    <col min="15369" max="15369" width="18.42578125" style="306" customWidth="1"/>
    <col min="15370" max="15370" width="13.7109375" style="306" customWidth="1"/>
    <col min="15371" max="15617" width="13.42578125" style="306"/>
    <col min="15618" max="15622" width="13.42578125" style="306" customWidth="1"/>
    <col min="15623" max="15624" width="13.42578125" style="306"/>
    <col min="15625" max="15625" width="18.42578125" style="306" customWidth="1"/>
    <col min="15626" max="15626" width="13.7109375" style="306" customWidth="1"/>
    <col min="15627" max="15873" width="13.42578125" style="306"/>
    <col min="15874" max="15878" width="13.42578125" style="306" customWidth="1"/>
    <col min="15879" max="15880" width="13.42578125" style="306"/>
    <col min="15881" max="15881" width="18.42578125" style="306" customWidth="1"/>
    <col min="15882" max="15882" width="13.7109375" style="306" customWidth="1"/>
    <col min="15883" max="16129" width="13.42578125" style="306"/>
    <col min="16130" max="16134" width="13.42578125" style="306" customWidth="1"/>
    <col min="16135" max="16136" width="13.42578125" style="306"/>
    <col min="16137" max="16137" width="18.42578125" style="306" customWidth="1"/>
    <col min="16138" max="16138" width="13.7109375" style="306" customWidth="1"/>
    <col min="16139" max="16384" width="13.42578125" style="306"/>
  </cols>
  <sheetData>
    <row r="1" spans="1:17" s="293" customFormat="1" ht="15.75" customHeight="1" x14ac:dyDescent="0.3">
      <c r="F1" s="294"/>
      <c r="Q1" s="293" t="s">
        <v>70</v>
      </c>
    </row>
    <row r="2" spans="1:17" s="295" customFormat="1" ht="18" customHeight="1" x14ac:dyDescent="0.3">
      <c r="B2" s="711" t="s">
        <v>0</v>
      </c>
      <c r="C2" s="711"/>
      <c r="D2" s="711"/>
      <c r="E2" s="711"/>
      <c r="F2" s="711"/>
      <c r="G2" s="711"/>
      <c r="H2" s="711"/>
      <c r="I2" s="711"/>
      <c r="J2" s="711"/>
      <c r="K2" s="711"/>
      <c r="L2" s="711"/>
      <c r="M2" s="711"/>
      <c r="N2" s="711"/>
      <c r="O2" s="711"/>
      <c r="P2" s="711"/>
      <c r="Q2" s="711"/>
    </row>
    <row r="3" spans="1:17" s="295" customFormat="1" ht="42" customHeight="1" x14ac:dyDescent="0.3">
      <c r="B3" s="712" t="s">
        <v>165</v>
      </c>
      <c r="C3" s="712"/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  <c r="O3" s="712"/>
      <c r="P3" s="712"/>
      <c r="Q3" s="712"/>
    </row>
    <row r="4" spans="1:17" s="293" customFormat="1" ht="22.5" customHeight="1" thickBot="1" x14ac:dyDescent="0.35">
      <c r="B4" s="713" t="s">
        <v>66</v>
      </c>
      <c r="C4" s="713"/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  <c r="O4" s="713"/>
      <c r="P4" s="713"/>
      <c r="Q4" s="713"/>
    </row>
    <row r="5" spans="1:17" s="296" customFormat="1" ht="39" customHeight="1" thickBot="1" x14ac:dyDescent="0.3">
      <c r="A5" s="714" t="s">
        <v>1</v>
      </c>
      <c r="B5" s="715" t="s">
        <v>72</v>
      </c>
      <c r="C5" s="715" t="s">
        <v>166</v>
      </c>
      <c r="D5" s="447" t="s">
        <v>61</v>
      </c>
      <c r="E5" s="717" t="s">
        <v>2</v>
      </c>
      <c r="F5" s="719" t="s">
        <v>3</v>
      </c>
      <c r="G5" s="720"/>
      <c r="H5" s="720"/>
      <c r="I5" s="720"/>
      <c r="J5" s="721"/>
      <c r="K5" s="719" t="s">
        <v>4</v>
      </c>
      <c r="L5" s="720"/>
      <c r="M5" s="720"/>
      <c r="N5" s="720"/>
      <c r="O5" s="721"/>
      <c r="P5" s="722" t="s">
        <v>5</v>
      </c>
      <c r="Q5" s="723"/>
    </row>
    <row r="6" spans="1:17" s="296" customFormat="1" ht="46.5" customHeight="1" x14ac:dyDescent="0.25">
      <c r="A6" s="469"/>
      <c r="B6" s="716"/>
      <c r="C6" s="716"/>
      <c r="D6" s="448"/>
      <c r="E6" s="718"/>
      <c r="F6" s="710" t="s">
        <v>167</v>
      </c>
      <c r="G6" s="470" t="s">
        <v>94</v>
      </c>
      <c r="H6" s="470"/>
      <c r="I6" s="470" t="s">
        <v>7</v>
      </c>
      <c r="J6" s="471"/>
      <c r="K6" s="728" t="s">
        <v>168</v>
      </c>
      <c r="L6" s="470" t="s">
        <v>95</v>
      </c>
      <c r="M6" s="470"/>
      <c r="N6" s="470" t="s">
        <v>9</v>
      </c>
      <c r="O6" s="470"/>
      <c r="P6" s="724" t="s">
        <v>10</v>
      </c>
      <c r="Q6" s="726" t="s">
        <v>11</v>
      </c>
    </row>
    <row r="7" spans="1:17" s="296" customFormat="1" ht="48" customHeight="1" thickBot="1" x14ac:dyDescent="0.3">
      <c r="A7" s="469"/>
      <c r="B7" s="716"/>
      <c r="C7" s="716"/>
      <c r="D7" s="448"/>
      <c r="E7" s="718"/>
      <c r="F7" s="710"/>
      <c r="G7" s="112" t="s">
        <v>12</v>
      </c>
      <c r="H7" s="112" t="s">
        <v>13</v>
      </c>
      <c r="I7" s="112" t="s">
        <v>12</v>
      </c>
      <c r="J7" s="112" t="s">
        <v>13</v>
      </c>
      <c r="K7" s="728"/>
      <c r="L7" s="112" t="s">
        <v>12</v>
      </c>
      <c r="M7" s="112" t="s">
        <v>13</v>
      </c>
      <c r="N7" s="112" t="s">
        <v>12</v>
      </c>
      <c r="O7" s="112" t="s">
        <v>13</v>
      </c>
      <c r="P7" s="725"/>
      <c r="Q7" s="727"/>
    </row>
    <row r="8" spans="1:17" s="300" customFormat="1" ht="15.75" customHeight="1" thickBot="1" x14ac:dyDescent="0.3">
      <c r="A8" s="297">
        <v>1</v>
      </c>
      <c r="B8" s="298">
        <v>2</v>
      </c>
      <c r="C8" s="298">
        <v>3</v>
      </c>
      <c r="D8" s="298"/>
      <c r="E8" s="298">
        <v>4</v>
      </c>
      <c r="F8" s="298">
        <v>5</v>
      </c>
      <c r="G8" s="298">
        <v>6</v>
      </c>
      <c r="H8" s="298">
        <v>7</v>
      </c>
      <c r="I8" s="298">
        <v>8</v>
      </c>
      <c r="J8" s="298">
        <v>9</v>
      </c>
      <c r="K8" s="298">
        <v>10</v>
      </c>
      <c r="L8" s="298">
        <v>11</v>
      </c>
      <c r="M8" s="298">
        <v>12</v>
      </c>
      <c r="N8" s="298">
        <v>13</v>
      </c>
      <c r="O8" s="298">
        <v>14</v>
      </c>
      <c r="P8" s="298">
        <v>15</v>
      </c>
      <c r="Q8" s="299">
        <v>16</v>
      </c>
    </row>
    <row r="9" spans="1:17" ht="18.95" customHeight="1" x14ac:dyDescent="0.25">
      <c r="A9" s="699">
        <v>1</v>
      </c>
      <c r="B9" s="702" t="s">
        <v>169</v>
      </c>
      <c r="C9" s="690">
        <v>22044.51</v>
      </c>
      <c r="D9" s="690">
        <f>C9-F14-K14</f>
        <v>1932.4699999999989</v>
      </c>
      <c r="E9" s="302" t="s">
        <v>14</v>
      </c>
      <c r="F9" s="303">
        <v>160.6</v>
      </c>
      <c r="G9" s="301">
        <v>160.6</v>
      </c>
      <c r="H9" s="301">
        <v>97</v>
      </c>
      <c r="I9" s="301">
        <v>370</v>
      </c>
      <c r="J9" s="301">
        <v>390</v>
      </c>
      <c r="K9" s="304">
        <v>184.83</v>
      </c>
      <c r="L9" s="301">
        <v>184.83</v>
      </c>
      <c r="M9" s="301"/>
      <c r="N9" s="301"/>
      <c r="O9" s="301"/>
      <c r="P9" s="305">
        <f>H9+M9</f>
        <v>97</v>
      </c>
      <c r="Q9" s="305">
        <f>J9+O9</f>
        <v>390</v>
      </c>
    </row>
    <row r="10" spans="1:17" ht="18.95" customHeight="1" x14ac:dyDescent="0.25">
      <c r="A10" s="700"/>
      <c r="B10" s="703"/>
      <c r="C10" s="691"/>
      <c r="D10" s="691"/>
      <c r="E10" s="308" t="s">
        <v>78</v>
      </c>
      <c r="F10" s="309">
        <v>56.25</v>
      </c>
      <c r="G10" s="307">
        <v>56.25</v>
      </c>
      <c r="H10" s="307">
        <v>34.67</v>
      </c>
      <c r="I10" s="307">
        <v>100</v>
      </c>
      <c r="J10" s="307">
        <v>100</v>
      </c>
      <c r="K10" s="310"/>
      <c r="L10" s="307"/>
      <c r="M10" s="307"/>
      <c r="N10" s="307"/>
      <c r="O10" s="307"/>
      <c r="P10" s="305">
        <f>H10+M10</f>
        <v>34.67</v>
      </c>
      <c r="Q10" s="305">
        <f>J10+O10</f>
        <v>100</v>
      </c>
    </row>
    <row r="11" spans="1:17" ht="18.95" customHeight="1" x14ac:dyDescent="0.25">
      <c r="A11" s="700"/>
      <c r="B11" s="703"/>
      <c r="C11" s="691"/>
      <c r="D11" s="691"/>
      <c r="E11" s="308" t="s">
        <v>15</v>
      </c>
      <c r="F11" s="309">
        <v>242.66</v>
      </c>
      <c r="G11" s="307">
        <v>242.66</v>
      </c>
      <c r="H11" s="307">
        <v>4.2</v>
      </c>
      <c r="I11" s="307">
        <v>10</v>
      </c>
      <c r="J11" s="307">
        <v>10</v>
      </c>
      <c r="K11" s="310">
        <v>91.06</v>
      </c>
      <c r="L11" s="307">
        <v>91.06</v>
      </c>
      <c r="M11" s="307"/>
      <c r="N11" s="307">
        <f>SUM(A11:E11)</f>
        <v>0</v>
      </c>
      <c r="O11" s="307"/>
      <c r="P11" s="305">
        <f>H11+M11</f>
        <v>4.2</v>
      </c>
      <c r="Q11" s="305">
        <f>J11+O11</f>
        <v>10</v>
      </c>
    </row>
    <row r="12" spans="1:17" ht="18.95" customHeight="1" x14ac:dyDescent="0.25">
      <c r="A12" s="700"/>
      <c r="B12" s="703"/>
      <c r="C12" s="691"/>
      <c r="D12" s="691"/>
      <c r="E12" s="308" t="s">
        <v>16</v>
      </c>
      <c r="F12" s="309">
        <v>4284.49</v>
      </c>
      <c r="G12" s="307">
        <v>4284.49</v>
      </c>
      <c r="H12" s="307">
        <v>265.72000000000003</v>
      </c>
      <c r="I12" s="307">
        <v>470</v>
      </c>
      <c r="J12" s="307">
        <v>470</v>
      </c>
      <c r="K12" s="310">
        <v>2004.07</v>
      </c>
      <c r="L12" s="307">
        <v>2004.07</v>
      </c>
      <c r="M12" s="307">
        <v>73</v>
      </c>
      <c r="N12" s="307">
        <v>80</v>
      </c>
      <c r="O12" s="307">
        <v>80</v>
      </c>
      <c r="P12" s="305">
        <f>H12+M12</f>
        <v>338.72</v>
      </c>
      <c r="Q12" s="305">
        <f>J12+O12</f>
        <v>550</v>
      </c>
    </row>
    <row r="13" spans="1:17" ht="18.95" customHeight="1" thickBot="1" x14ac:dyDescent="0.3">
      <c r="A13" s="700"/>
      <c r="B13" s="704"/>
      <c r="C13" s="692"/>
      <c r="D13" s="692"/>
      <c r="E13" s="312" t="s">
        <v>17</v>
      </c>
      <c r="F13" s="313">
        <v>12054.73</v>
      </c>
      <c r="G13" s="311">
        <v>12054.73</v>
      </c>
      <c r="H13" s="311">
        <v>1386.87</v>
      </c>
      <c r="I13" s="311">
        <v>2027</v>
      </c>
      <c r="J13" s="311">
        <v>2027</v>
      </c>
      <c r="K13" s="314">
        <v>1033.3499999999999</v>
      </c>
      <c r="L13" s="311">
        <v>1033.3499999999999</v>
      </c>
      <c r="M13" s="311"/>
      <c r="N13" s="311">
        <f>SUM(A13:E13)</f>
        <v>0</v>
      </c>
      <c r="O13" s="311"/>
      <c r="P13" s="305">
        <f>H13+M13</f>
        <v>1386.87</v>
      </c>
      <c r="Q13" s="305">
        <f>J13+O13</f>
        <v>2027</v>
      </c>
    </row>
    <row r="14" spans="1:17" ht="18.95" customHeight="1" thickBot="1" x14ac:dyDescent="0.3">
      <c r="A14" s="701"/>
      <c r="B14" s="705" t="s">
        <v>18</v>
      </c>
      <c r="C14" s="706"/>
      <c r="D14" s="706"/>
      <c r="E14" s="706"/>
      <c r="F14" s="315">
        <f t="shared" ref="F14:Q14" si="0">SUM(F9:F13)</f>
        <v>16798.73</v>
      </c>
      <c r="G14" s="315">
        <f t="shared" si="0"/>
        <v>16798.73</v>
      </c>
      <c r="H14" s="315">
        <f t="shared" si="0"/>
        <v>1788.46</v>
      </c>
      <c r="I14" s="315">
        <f t="shared" si="0"/>
        <v>2977</v>
      </c>
      <c r="J14" s="315">
        <f t="shared" si="0"/>
        <v>2997</v>
      </c>
      <c r="K14" s="315">
        <f t="shared" si="0"/>
        <v>3313.31</v>
      </c>
      <c r="L14" s="315">
        <f t="shared" si="0"/>
        <v>3313.31</v>
      </c>
      <c r="M14" s="315">
        <f t="shared" si="0"/>
        <v>73</v>
      </c>
      <c r="N14" s="315">
        <f t="shared" si="0"/>
        <v>80</v>
      </c>
      <c r="O14" s="315">
        <f t="shared" si="0"/>
        <v>80</v>
      </c>
      <c r="P14" s="315">
        <f t="shared" si="0"/>
        <v>1861.46</v>
      </c>
      <c r="Q14" s="315">
        <f t="shared" si="0"/>
        <v>3077</v>
      </c>
    </row>
    <row r="15" spans="1:17" ht="18.95" customHeight="1" x14ac:dyDescent="0.25">
      <c r="A15" s="700">
        <v>2</v>
      </c>
      <c r="B15" s="702" t="s">
        <v>170</v>
      </c>
      <c r="C15" s="694">
        <v>73075.69</v>
      </c>
      <c r="D15" s="690">
        <f>C15-F20-K20</f>
        <v>5764.2099999999991</v>
      </c>
      <c r="E15" s="302" t="s">
        <v>14</v>
      </c>
      <c r="F15" s="303">
        <v>1936.65</v>
      </c>
      <c r="G15" s="301">
        <v>1936.65</v>
      </c>
      <c r="H15" s="301">
        <v>516.92999999999995</v>
      </c>
      <c r="I15" s="301">
        <v>1200</v>
      </c>
      <c r="J15" s="301">
        <v>1200</v>
      </c>
      <c r="K15" s="304">
        <v>376.14</v>
      </c>
      <c r="L15" s="301">
        <v>376.14</v>
      </c>
      <c r="M15" s="301">
        <v>75</v>
      </c>
      <c r="N15" s="301">
        <v>204</v>
      </c>
      <c r="O15" s="301">
        <v>204</v>
      </c>
      <c r="P15" s="305">
        <f>H15+M15</f>
        <v>591.92999999999995</v>
      </c>
      <c r="Q15" s="305">
        <f>J15+O15</f>
        <v>1404</v>
      </c>
    </row>
    <row r="16" spans="1:17" ht="18.95" customHeight="1" x14ac:dyDescent="0.25">
      <c r="A16" s="700"/>
      <c r="B16" s="703"/>
      <c r="C16" s="694"/>
      <c r="D16" s="691"/>
      <c r="E16" s="308" t="s">
        <v>78</v>
      </c>
      <c r="F16" s="309">
        <v>22.36</v>
      </c>
      <c r="G16" s="307">
        <v>22.36</v>
      </c>
      <c r="H16" s="307"/>
      <c r="I16" s="307"/>
      <c r="J16" s="307"/>
      <c r="K16" s="310"/>
      <c r="L16" s="307"/>
      <c r="M16" s="307"/>
      <c r="N16" s="307"/>
      <c r="O16" s="307"/>
      <c r="P16" s="305">
        <f>H16+M16</f>
        <v>0</v>
      </c>
      <c r="Q16" s="305">
        <f>J16+O16</f>
        <v>0</v>
      </c>
    </row>
    <row r="17" spans="1:19" ht="18.95" customHeight="1" x14ac:dyDescent="0.25">
      <c r="A17" s="700"/>
      <c r="B17" s="703"/>
      <c r="C17" s="694"/>
      <c r="D17" s="691"/>
      <c r="E17" s="308" t="s">
        <v>15</v>
      </c>
      <c r="F17" s="309">
        <v>474.23</v>
      </c>
      <c r="G17" s="307">
        <v>474.23</v>
      </c>
      <c r="H17" s="307">
        <v>156.1</v>
      </c>
      <c r="I17" s="307">
        <v>300</v>
      </c>
      <c r="J17" s="307">
        <v>300</v>
      </c>
      <c r="K17" s="310">
        <v>235.46</v>
      </c>
      <c r="L17" s="307">
        <v>235.46</v>
      </c>
      <c r="M17" s="307">
        <v>55</v>
      </c>
      <c r="N17" s="307">
        <v>100</v>
      </c>
      <c r="O17" s="307">
        <v>100</v>
      </c>
      <c r="P17" s="305">
        <f>H17+M17</f>
        <v>211.1</v>
      </c>
      <c r="Q17" s="305">
        <f>J17+O17</f>
        <v>400</v>
      </c>
    </row>
    <row r="18" spans="1:19" ht="18.95" customHeight="1" x14ac:dyDescent="0.25">
      <c r="A18" s="700"/>
      <c r="B18" s="703"/>
      <c r="C18" s="694"/>
      <c r="D18" s="691"/>
      <c r="E18" s="308" t="s">
        <v>16</v>
      </c>
      <c r="F18" s="309">
        <v>26186.13</v>
      </c>
      <c r="G18" s="307">
        <v>26186.13</v>
      </c>
      <c r="H18" s="307">
        <v>2542.21</v>
      </c>
      <c r="I18" s="317">
        <v>2600</v>
      </c>
      <c r="J18" s="317">
        <v>2600</v>
      </c>
      <c r="K18" s="310">
        <v>12005.29</v>
      </c>
      <c r="L18" s="307">
        <v>12005.29</v>
      </c>
      <c r="M18" s="307">
        <v>557.92999999999995</v>
      </c>
      <c r="N18" s="307">
        <v>600</v>
      </c>
      <c r="O18" s="307">
        <v>600</v>
      </c>
      <c r="P18" s="305">
        <f>H18+M18</f>
        <v>3100.14</v>
      </c>
      <c r="Q18" s="305">
        <f>J18+O18</f>
        <v>3200</v>
      </c>
    </row>
    <row r="19" spans="1:19" ht="18.95" customHeight="1" thickBot="1" x14ac:dyDescent="0.3">
      <c r="A19" s="700"/>
      <c r="B19" s="704"/>
      <c r="C19" s="694"/>
      <c r="D19" s="692"/>
      <c r="E19" s="312" t="s">
        <v>17</v>
      </c>
      <c r="F19" s="313">
        <v>20518.29</v>
      </c>
      <c r="G19" s="311">
        <v>20518.29</v>
      </c>
      <c r="H19" s="311">
        <v>882.4</v>
      </c>
      <c r="I19" s="311">
        <v>882.7</v>
      </c>
      <c r="J19" s="311">
        <v>882.7</v>
      </c>
      <c r="K19" s="314">
        <v>5556.93</v>
      </c>
      <c r="L19" s="311">
        <v>5556.93</v>
      </c>
      <c r="M19" s="311">
        <v>167.9</v>
      </c>
      <c r="N19" s="311">
        <v>167.9</v>
      </c>
      <c r="O19" s="311">
        <v>167.9</v>
      </c>
      <c r="P19" s="305">
        <f>H19+M19</f>
        <v>1050.3</v>
      </c>
      <c r="Q19" s="305">
        <f>J19+O19</f>
        <v>1050.6000000000001</v>
      </c>
    </row>
    <row r="20" spans="1:19" ht="18.95" customHeight="1" thickBot="1" x14ac:dyDescent="0.3">
      <c r="A20" s="701"/>
      <c r="B20" s="705" t="s">
        <v>18</v>
      </c>
      <c r="C20" s="706"/>
      <c r="D20" s="706"/>
      <c r="E20" s="706"/>
      <c r="F20" s="315">
        <f>F15+F16+F17+F18+F19</f>
        <v>49137.66</v>
      </c>
      <c r="G20" s="315">
        <f t="shared" ref="G20:Q20" si="1">G15+G16+G17+G18+G19</f>
        <v>49137.66</v>
      </c>
      <c r="H20" s="315">
        <f t="shared" si="1"/>
        <v>4097.6399999999994</v>
      </c>
      <c r="I20" s="315">
        <f t="shared" si="1"/>
        <v>4982.7</v>
      </c>
      <c r="J20" s="315">
        <f t="shared" si="1"/>
        <v>4982.7</v>
      </c>
      <c r="K20" s="315">
        <f t="shared" si="1"/>
        <v>18173.82</v>
      </c>
      <c r="L20" s="315">
        <f t="shared" si="1"/>
        <v>18173.82</v>
      </c>
      <c r="M20" s="315">
        <f t="shared" si="1"/>
        <v>855.82999999999993</v>
      </c>
      <c r="N20" s="315">
        <f t="shared" si="1"/>
        <v>1071.9000000000001</v>
      </c>
      <c r="O20" s="315">
        <f t="shared" si="1"/>
        <v>1071.9000000000001</v>
      </c>
      <c r="P20" s="315">
        <f t="shared" si="1"/>
        <v>4953.47</v>
      </c>
      <c r="Q20" s="315">
        <f t="shared" si="1"/>
        <v>6054.6</v>
      </c>
    </row>
    <row r="21" spans="1:19" ht="18.95" customHeight="1" x14ac:dyDescent="0.25">
      <c r="A21" s="700">
        <v>3</v>
      </c>
      <c r="B21" s="702" t="s">
        <v>171</v>
      </c>
      <c r="C21" s="694">
        <v>9614.65</v>
      </c>
      <c r="D21" s="693">
        <f>F26+K26</f>
        <v>7965.05</v>
      </c>
      <c r="E21" s="302" t="s">
        <v>14</v>
      </c>
      <c r="F21" s="303">
        <v>162.80000000000001</v>
      </c>
      <c r="G21" s="301">
        <v>162.80000000000001</v>
      </c>
      <c r="H21" s="301">
        <v>119.78</v>
      </c>
      <c r="I21" s="301">
        <v>477.4</v>
      </c>
      <c r="J21" s="301">
        <v>477.4</v>
      </c>
      <c r="K21" s="304">
        <v>46.27</v>
      </c>
      <c r="L21" s="301">
        <v>46.27</v>
      </c>
      <c r="M21" s="301">
        <v>36.159999999999997</v>
      </c>
      <c r="N21" s="301">
        <v>120</v>
      </c>
      <c r="O21" s="301">
        <v>120</v>
      </c>
      <c r="P21" s="305">
        <f>H21+M21</f>
        <v>155.94</v>
      </c>
      <c r="Q21" s="305">
        <f>J21+O21</f>
        <v>597.4</v>
      </c>
      <c r="S21" s="318"/>
    </row>
    <row r="22" spans="1:19" ht="18.95" customHeight="1" x14ac:dyDescent="0.25">
      <c r="A22" s="700"/>
      <c r="B22" s="703"/>
      <c r="C22" s="694"/>
      <c r="D22" s="694"/>
      <c r="E22" s="308" t="s">
        <v>78</v>
      </c>
      <c r="F22" s="309">
        <v>7.1</v>
      </c>
      <c r="G22" s="307">
        <v>7.1</v>
      </c>
      <c r="H22" s="307">
        <v>6.32</v>
      </c>
      <c r="I22" s="307">
        <v>18</v>
      </c>
      <c r="J22" s="307">
        <v>18</v>
      </c>
      <c r="K22" s="310"/>
      <c r="L22" s="307"/>
      <c r="M22" s="307"/>
      <c r="N22" s="307"/>
      <c r="O22" s="307"/>
      <c r="P22" s="305">
        <f>H22+M22</f>
        <v>6.32</v>
      </c>
      <c r="Q22" s="305">
        <f>J22+O22</f>
        <v>18</v>
      </c>
    </row>
    <row r="23" spans="1:19" ht="18.95" customHeight="1" x14ac:dyDescent="0.25">
      <c r="A23" s="700"/>
      <c r="B23" s="703"/>
      <c r="C23" s="694"/>
      <c r="D23" s="694"/>
      <c r="E23" s="308" t="s">
        <v>15</v>
      </c>
      <c r="F23" s="309">
        <v>236.78</v>
      </c>
      <c r="G23" s="307">
        <v>236.78</v>
      </c>
      <c r="H23" s="307">
        <v>80</v>
      </c>
      <c r="I23" s="307">
        <v>160</v>
      </c>
      <c r="J23" s="307">
        <v>160</v>
      </c>
      <c r="K23" s="310">
        <v>62.7</v>
      </c>
      <c r="L23" s="307">
        <v>62.7</v>
      </c>
      <c r="M23" s="307">
        <v>37.4</v>
      </c>
      <c r="N23" s="307">
        <v>50</v>
      </c>
      <c r="O23" s="307">
        <v>50</v>
      </c>
      <c r="P23" s="305">
        <f>H23+M23</f>
        <v>117.4</v>
      </c>
      <c r="Q23" s="305">
        <f>J23+O23</f>
        <v>210</v>
      </c>
    </row>
    <row r="24" spans="1:19" ht="18.95" customHeight="1" x14ac:dyDescent="0.25">
      <c r="A24" s="700"/>
      <c r="B24" s="703"/>
      <c r="C24" s="694"/>
      <c r="D24" s="694"/>
      <c r="E24" s="308" t="s">
        <v>16</v>
      </c>
      <c r="F24" s="309">
        <v>4158.01</v>
      </c>
      <c r="G24" s="307">
        <v>4158.01</v>
      </c>
      <c r="H24" s="307">
        <v>3400</v>
      </c>
      <c r="I24" s="307">
        <v>5000</v>
      </c>
      <c r="J24" s="307">
        <v>5000</v>
      </c>
      <c r="K24" s="310">
        <v>2000.55</v>
      </c>
      <c r="L24" s="307">
        <v>2000.55</v>
      </c>
      <c r="M24" s="307">
        <v>1647.8</v>
      </c>
      <c r="N24" s="307">
        <v>2300</v>
      </c>
      <c r="O24" s="307">
        <v>2300</v>
      </c>
      <c r="P24" s="305">
        <v>5047.8</v>
      </c>
      <c r="Q24" s="305">
        <f>J24+O24</f>
        <v>7300</v>
      </c>
    </row>
    <row r="25" spans="1:19" ht="18.95" customHeight="1" thickBot="1" x14ac:dyDescent="0.3">
      <c r="A25" s="700"/>
      <c r="B25" s="704"/>
      <c r="C25" s="694"/>
      <c r="D25" s="695"/>
      <c r="E25" s="312" t="s">
        <v>17</v>
      </c>
      <c r="F25" s="313">
        <v>1026.48</v>
      </c>
      <c r="G25" s="311">
        <v>1026.48</v>
      </c>
      <c r="H25" s="311">
        <v>74.89</v>
      </c>
      <c r="I25" s="311">
        <v>100</v>
      </c>
      <c r="J25" s="311">
        <v>100</v>
      </c>
      <c r="K25" s="314">
        <v>264.36</v>
      </c>
      <c r="L25" s="311">
        <v>264.36</v>
      </c>
      <c r="M25" s="311">
        <v>46.5</v>
      </c>
      <c r="N25" s="311">
        <v>50</v>
      </c>
      <c r="O25" s="311">
        <v>50</v>
      </c>
      <c r="P25" s="305">
        <f>H25+M25</f>
        <v>121.39</v>
      </c>
      <c r="Q25" s="305">
        <f>J25+O25</f>
        <v>150</v>
      </c>
    </row>
    <row r="26" spans="1:19" ht="18.95" customHeight="1" thickBot="1" x14ac:dyDescent="0.3">
      <c r="A26" s="701"/>
      <c r="B26" s="705" t="s">
        <v>18</v>
      </c>
      <c r="C26" s="706"/>
      <c r="D26" s="706"/>
      <c r="E26" s="706"/>
      <c r="F26" s="315">
        <f>SUM(F21:F25)</f>
        <v>5591.17</v>
      </c>
      <c r="G26" s="315">
        <f t="shared" ref="G26:Q26" si="2">SUM(G21:G25)</f>
        <v>5591.17</v>
      </c>
      <c r="H26" s="315">
        <f t="shared" si="2"/>
        <v>3680.99</v>
      </c>
      <c r="I26" s="315">
        <f t="shared" si="2"/>
        <v>5755.4</v>
      </c>
      <c r="J26" s="315">
        <f t="shared" si="2"/>
        <v>5755.4</v>
      </c>
      <c r="K26" s="315">
        <f t="shared" si="2"/>
        <v>2373.88</v>
      </c>
      <c r="L26" s="315">
        <f t="shared" si="2"/>
        <v>2373.88</v>
      </c>
      <c r="M26" s="315">
        <f t="shared" si="2"/>
        <v>1767.86</v>
      </c>
      <c r="N26" s="315">
        <f t="shared" si="2"/>
        <v>2520</v>
      </c>
      <c r="O26" s="315">
        <f t="shared" si="2"/>
        <v>2520</v>
      </c>
      <c r="P26" s="315">
        <v>8101.56</v>
      </c>
      <c r="Q26" s="315">
        <f t="shared" si="2"/>
        <v>8275.4</v>
      </c>
    </row>
    <row r="27" spans="1:19" ht="18.95" customHeight="1" x14ac:dyDescent="0.25">
      <c r="A27" s="699">
        <v>4</v>
      </c>
      <c r="B27" s="702" t="s">
        <v>172</v>
      </c>
      <c r="C27" s="694">
        <v>41410.42</v>
      </c>
      <c r="D27" s="693">
        <f>F32+K32</f>
        <v>36571.07</v>
      </c>
      <c r="E27" s="302" t="s">
        <v>14</v>
      </c>
      <c r="F27" s="303">
        <v>1312.67</v>
      </c>
      <c r="G27" s="301">
        <v>1312.67</v>
      </c>
      <c r="H27" s="301">
        <v>313.3</v>
      </c>
      <c r="I27" s="301">
        <v>1020</v>
      </c>
      <c r="J27" s="301">
        <v>1020</v>
      </c>
      <c r="K27" s="304"/>
      <c r="L27" s="301"/>
      <c r="M27" s="301"/>
      <c r="N27" s="301"/>
      <c r="O27" s="301"/>
      <c r="P27" s="305">
        <f>H27+M27</f>
        <v>313.3</v>
      </c>
      <c r="Q27" s="305">
        <f>J27+O27</f>
        <v>1020</v>
      </c>
    </row>
    <row r="28" spans="1:19" ht="18.95" customHeight="1" x14ac:dyDescent="0.25">
      <c r="A28" s="700"/>
      <c r="B28" s="703"/>
      <c r="C28" s="694"/>
      <c r="D28" s="694"/>
      <c r="E28" s="308" t="s">
        <v>78</v>
      </c>
      <c r="F28" s="309">
        <v>257.04000000000002</v>
      </c>
      <c r="G28" s="307">
        <v>257.04000000000002</v>
      </c>
      <c r="H28" s="307">
        <v>228.43</v>
      </c>
      <c r="I28" s="307">
        <v>700</v>
      </c>
      <c r="J28" s="307">
        <v>700</v>
      </c>
      <c r="K28" s="310"/>
      <c r="L28" s="307"/>
      <c r="M28" s="307"/>
      <c r="N28" s="307">
        <f>SUM(A28:E28)</f>
        <v>0</v>
      </c>
      <c r="O28" s="307"/>
      <c r="P28" s="305">
        <f>H28+M28</f>
        <v>228.43</v>
      </c>
      <c r="Q28" s="305">
        <f>J28+O28</f>
        <v>700</v>
      </c>
    </row>
    <row r="29" spans="1:19" ht="18.95" customHeight="1" x14ac:dyDescent="0.25">
      <c r="A29" s="700"/>
      <c r="B29" s="703"/>
      <c r="C29" s="694"/>
      <c r="D29" s="694"/>
      <c r="E29" s="308" t="s">
        <v>15</v>
      </c>
      <c r="F29" s="309">
        <v>333.36</v>
      </c>
      <c r="G29" s="307">
        <v>333.36</v>
      </c>
      <c r="H29" s="307">
        <v>4</v>
      </c>
      <c r="I29" s="311">
        <v>8</v>
      </c>
      <c r="J29" s="307">
        <v>8</v>
      </c>
      <c r="K29" s="310">
        <v>23.79</v>
      </c>
      <c r="L29" s="307">
        <v>23.79</v>
      </c>
      <c r="M29" s="307"/>
      <c r="N29" s="307"/>
      <c r="O29" s="307"/>
      <c r="P29" s="305">
        <f>H29+M29</f>
        <v>4</v>
      </c>
      <c r="Q29" s="305">
        <f>J29+O29</f>
        <v>8</v>
      </c>
    </row>
    <row r="30" spans="1:19" ht="18.95" customHeight="1" x14ac:dyDescent="0.25">
      <c r="A30" s="700"/>
      <c r="B30" s="703"/>
      <c r="C30" s="694"/>
      <c r="D30" s="694"/>
      <c r="E30" s="308" t="s">
        <v>16</v>
      </c>
      <c r="F30" s="309">
        <v>15150.29</v>
      </c>
      <c r="G30" s="307">
        <v>15150.29</v>
      </c>
      <c r="H30" s="307">
        <v>8181.76</v>
      </c>
      <c r="I30" s="307">
        <v>12000</v>
      </c>
      <c r="J30" s="307">
        <v>12000</v>
      </c>
      <c r="K30" s="310">
        <v>782.12</v>
      </c>
      <c r="L30" s="307">
        <v>782.12</v>
      </c>
      <c r="M30" s="307">
        <v>73</v>
      </c>
      <c r="N30" s="307">
        <v>150</v>
      </c>
      <c r="O30" s="307">
        <v>150</v>
      </c>
      <c r="P30" s="305">
        <f>H30+M30</f>
        <v>8254.76</v>
      </c>
      <c r="Q30" s="305">
        <v>12150</v>
      </c>
    </row>
    <row r="31" spans="1:19" ht="18.95" customHeight="1" thickBot="1" x14ac:dyDescent="0.3">
      <c r="A31" s="700"/>
      <c r="B31" s="704"/>
      <c r="C31" s="694"/>
      <c r="D31" s="695"/>
      <c r="E31" s="312" t="s">
        <v>17</v>
      </c>
      <c r="F31" s="313">
        <v>16320.68</v>
      </c>
      <c r="G31" s="311">
        <v>16320.68</v>
      </c>
      <c r="H31" s="311">
        <v>3143.77</v>
      </c>
      <c r="I31" s="311">
        <v>1006.3</v>
      </c>
      <c r="J31" s="311">
        <v>1006.3</v>
      </c>
      <c r="K31" s="314">
        <v>2391.12</v>
      </c>
      <c r="L31" s="311">
        <v>2391.12</v>
      </c>
      <c r="M31" s="311"/>
      <c r="N31" s="311">
        <f>SUM(A31:E31)</f>
        <v>0</v>
      </c>
      <c r="O31" s="311"/>
      <c r="P31" s="305">
        <f>H31+M31</f>
        <v>3143.77</v>
      </c>
      <c r="Q31" s="305">
        <f>J31+O31</f>
        <v>1006.3</v>
      </c>
    </row>
    <row r="32" spans="1:19" ht="18.95" customHeight="1" thickBot="1" x14ac:dyDescent="0.3">
      <c r="A32" s="701"/>
      <c r="B32" s="705" t="s">
        <v>18</v>
      </c>
      <c r="C32" s="706"/>
      <c r="D32" s="706"/>
      <c r="E32" s="706"/>
      <c r="F32" s="315">
        <v>33374.04</v>
      </c>
      <c r="G32" s="315">
        <f t="shared" ref="G32:Q32" si="3">SUM(G27:G31)</f>
        <v>33374.04</v>
      </c>
      <c r="H32" s="315">
        <v>118771.26</v>
      </c>
      <c r="I32" s="315">
        <v>14734.3</v>
      </c>
      <c r="J32" s="315">
        <f t="shared" si="3"/>
        <v>14734.3</v>
      </c>
      <c r="K32" s="315">
        <f t="shared" si="3"/>
        <v>3197.0299999999997</v>
      </c>
      <c r="L32" s="315">
        <f t="shared" si="3"/>
        <v>3197.0299999999997</v>
      </c>
      <c r="M32" s="315">
        <f t="shared" si="3"/>
        <v>73</v>
      </c>
      <c r="N32" s="315">
        <f t="shared" si="3"/>
        <v>150</v>
      </c>
      <c r="O32" s="315">
        <f t="shared" si="3"/>
        <v>150</v>
      </c>
      <c r="P32" s="315">
        <v>8944.26</v>
      </c>
      <c r="Q32" s="315">
        <f t="shared" si="3"/>
        <v>14884.3</v>
      </c>
    </row>
    <row r="33" spans="1:17" ht="18.95" customHeight="1" x14ac:dyDescent="0.25">
      <c r="A33" s="700">
        <v>5</v>
      </c>
      <c r="B33" s="702" t="s">
        <v>173</v>
      </c>
      <c r="C33" s="707">
        <v>43391.9</v>
      </c>
      <c r="D33" s="696">
        <f>F38+K38</f>
        <v>41103.770000000004</v>
      </c>
      <c r="E33" s="302" t="s">
        <v>14</v>
      </c>
      <c r="F33" s="319">
        <v>881.2</v>
      </c>
      <c r="G33" s="320">
        <v>881.82</v>
      </c>
      <c r="H33" s="316">
        <v>139</v>
      </c>
      <c r="I33" s="316">
        <v>359.4</v>
      </c>
      <c r="J33" s="316">
        <v>359.4</v>
      </c>
      <c r="K33" s="321">
        <v>10.3</v>
      </c>
      <c r="L33" s="316">
        <v>10.3</v>
      </c>
      <c r="M33" s="316"/>
      <c r="N33" s="316"/>
      <c r="O33" s="316"/>
      <c r="P33" s="322">
        <f>H33+M33</f>
        <v>139</v>
      </c>
      <c r="Q33" s="322">
        <f>J33+O33</f>
        <v>359.4</v>
      </c>
    </row>
    <row r="34" spans="1:17" ht="18.95" customHeight="1" x14ac:dyDescent="0.25">
      <c r="A34" s="700"/>
      <c r="B34" s="703"/>
      <c r="C34" s="708"/>
      <c r="D34" s="697"/>
      <c r="E34" s="308" t="s">
        <v>78</v>
      </c>
      <c r="F34" s="324">
        <v>3.53</v>
      </c>
      <c r="G34" s="323">
        <v>3.53</v>
      </c>
      <c r="H34" s="307"/>
      <c r="I34" s="307"/>
      <c r="J34" s="307"/>
      <c r="K34" s="310"/>
      <c r="L34" s="307"/>
      <c r="M34" s="307"/>
      <c r="N34" s="307"/>
      <c r="O34" s="307"/>
      <c r="P34" s="325">
        <f>H34+M34</f>
        <v>0</v>
      </c>
      <c r="Q34" s="325">
        <f>J34+O34</f>
        <v>0</v>
      </c>
    </row>
    <row r="35" spans="1:17" ht="18.95" customHeight="1" x14ac:dyDescent="0.25">
      <c r="A35" s="700"/>
      <c r="B35" s="703"/>
      <c r="C35" s="708"/>
      <c r="D35" s="697"/>
      <c r="E35" s="308" t="s">
        <v>15</v>
      </c>
      <c r="F35" s="324">
        <v>934.23</v>
      </c>
      <c r="G35" s="323">
        <v>934.23</v>
      </c>
      <c r="H35" s="307">
        <v>203</v>
      </c>
      <c r="I35" s="307">
        <v>584</v>
      </c>
      <c r="J35" s="307">
        <v>584</v>
      </c>
      <c r="K35" s="310">
        <v>168.07</v>
      </c>
      <c r="L35" s="307">
        <v>168.07</v>
      </c>
      <c r="M35" s="307">
        <v>45</v>
      </c>
      <c r="N35" s="307">
        <v>45</v>
      </c>
      <c r="O35" s="307">
        <v>45</v>
      </c>
      <c r="P35" s="325">
        <f>H35+M35</f>
        <v>248</v>
      </c>
      <c r="Q35" s="325">
        <f>J35+O35</f>
        <v>629</v>
      </c>
    </row>
    <row r="36" spans="1:17" ht="18.95" customHeight="1" x14ac:dyDescent="0.25">
      <c r="A36" s="700"/>
      <c r="B36" s="703"/>
      <c r="C36" s="708"/>
      <c r="D36" s="697"/>
      <c r="E36" s="308" t="s">
        <v>16</v>
      </c>
      <c r="F36" s="324">
        <v>10673.98</v>
      </c>
      <c r="G36" s="323">
        <v>10673.98</v>
      </c>
      <c r="H36" s="307">
        <v>6075</v>
      </c>
      <c r="I36" s="307">
        <v>6476</v>
      </c>
      <c r="J36" s="307">
        <v>6476</v>
      </c>
      <c r="K36" s="310">
        <v>13876.78</v>
      </c>
      <c r="L36" s="307">
        <v>13876.78</v>
      </c>
      <c r="M36" s="307">
        <v>6363.05</v>
      </c>
      <c r="N36" s="307">
        <v>6400</v>
      </c>
      <c r="O36" s="307">
        <v>6400</v>
      </c>
      <c r="P36" s="325">
        <f>H36+M36</f>
        <v>12438.05</v>
      </c>
      <c r="Q36" s="325">
        <f>J36+O36</f>
        <v>12876</v>
      </c>
    </row>
    <row r="37" spans="1:17" ht="18.95" customHeight="1" thickBot="1" x14ac:dyDescent="0.3">
      <c r="A37" s="700"/>
      <c r="B37" s="704"/>
      <c r="C37" s="709"/>
      <c r="D37" s="698"/>
      <c r="E37" s="312" t="s">
        <v>17</v>
      </c>
      <c r="F37" s="327">
        <v>11104.87</v>
      </c>
      <c r="G37" s="326">
        <v>11104.87</v>
      </c>
      <c r="H37" s="311">
        <v>412.81</v>
      </c>
      <c r="I37" s="311">
        <v>400</v>
      </c>
      <c r="J37" s="311">
        <v>400</v>
      </c>
      <c r="K37" s="314">
        <v>3450.81</v>
      </c>
      <c r="L37" s="311">
        <v>3450.81</v>
      </c>
      <c r="M37" s="311">
        <v>502.87</v>
      </c>
      <c r="N37" s="311">
        <v>400</v>
      </c>
      <c r="O37" s="311">
        <v>400</v>
      </c>
      <c r="P37" s="328">
        <f>H37+M37</f>
        <v>915.68000000000006</v>
      </c>
      <c r="Q37" s="328">
        <f>J37+O37</f>
        <v>800</v>
      </c>
    </row>
    <row r="38" spans="1:17" ht="18.95" customHeight="1" thickBot="1" x14ac:dyDescent="0.3">
      <c r="A38" s="701"/>
      <c r="B38" s="705" t="s">
        <v>18</v>
      </c>
      <c r="C38" s="706"/>
      <c r="D38" s="706"/>
      <c r="E38" s="706"/>
      <c r="F38" s="315">
        <f>SUM(F33:F37)</f>
        <v>23597.809999999998</v>
      </c>
      <c r="G38" s="315">
        <f>SUM(G33:G37)</f>
        <v>23598.43</v>
      </c>
      <c r="H38" s="315">
        <f t="shared" ref="H38:P38" si="4">SUM(H33:H37)</f>
        <v>6829.81</v>
      </c>
      <c r="I38" s="315">
        <f t="shared" si="4"/>
        <v>7819.4</v>
      </c>
      <c r="J38" s="315">
        <f t="shared" si="4"/>
        <v>7819.4</v>
      </c>
      <c r="K38" s="315">
        <f t="shared" si="4"/>
        <v>17505.960000000003</v>
      </c>
      <c r="L38" s="315">
        <f t="shared" si="4"/>
        <v>17505.960000000003</v>
      </c>
      <c r="M38" s="315">
        <f t="shared" si="4"/>
        <v>6910.92</v>
      </c>
      <c r="N38" s="315">
        <f t="shared" si="4"/>
        <v>6845</v>
      </c>
      <c r="O38" s="315">
        <f t="shared" si="4"/>
        <v>6845</v>
      </c>
      <c r="P38" s="315">
        <f t="shared" si="4"/>
        <v>13740.73</v>
      </c>
      <c r="Q38" s="315">
        <v>14664.4</v>
      </c>
    </row>
    <row r="39" spans="1:17" ht="18.95" customHeight="1" x14ac:dyDescent="0.25">
      <c r="A39" s="684" t="s">
        <v>86</v>
      </c>
      <c r="B39" s="685"/>
      <c r="C39" s="687">
        <f>C9+C15+C21+C27+C33</f>
        <v>189537.16999999998</v>
      </c>
      <c r="D39" s="687">
        <f>D9+D15+D21+D27+D33</f>
        <v>93336.57</v>
      </c>
      <c r="E39" s="329" t="s">
        <v>14</v>
      </c>
      <c r="F39" s="303">
        <f t="shared" ref="F39:P43" si="5">F9+F15+F21+F27+F33</f>
        <v>4453.92</v>
      </c>
      <c r="G39" s="303">
        <f t="shared" si="5"/>
        <v>4454.54</v>
      </c>
      <c r="H39" s="303">
        <f t="shared" si="5"/>
        <v>1186.01</v>
      </c>
      <c r="I39" s="303">
        <f t="shared" si="5"/>
        <v>3426.8</v>
      </c>
      <c r="J39" s="303">
        <f t="shared" si="5"/>
        <v>3446.8</v>
      </c>
      <c r="K39" s="303">
        <f t="shared" si="5"/>
        <v>617.54</v>
      </c>
      <c r="L39" s="303">
        <f t="shared" si="5"/>
        <v>617.54</v>
      </c>
      <c r="M39" s="303">
        <f t="shared" si="5"/>
        <v>111.16</v>
      </c>
      <c r="N39" s="303">
        <f t="shared" si="5"/>
        <v>324</v>
      </c>
      <c r="O39" s="303">
        <f t="shared" si="5"/>
        <v>324</v>
      </c>
      <c r="P39" s="303">
        <f t="shared" si="5"/>
        <v>1297.1699999999998</v>
      </c>
      <c r="Q39" s="303">
        <v>3770.8</v>
      </c>
    </row>
    <row r="40" spans="1:17" ht="18.95" customHeight="1" x14ac:dyDescent="0.25">
      <c r="A40" s="686"/>
      <c r="B40" s="685"/>
      <c r="C40" s="688"/>
      <c r="D40" s="688"/>
      <c r="E40" s="330" t="s">
        <v>78</v>
      </c>
      <c r="F40" s="303">
        <f t="shared" si="5"/>
        <v>346.28</v>
      </c>
      <c r="G40" s="303">
        <f t="shared" si="5"/>
        <v>346.28</v>
      </c>
      <c r="H40" s="303">
        <f t="shared" si="5"/>
        <v>269.42</v>
      </c>
      <c r="I40" s="303">
        <f t="shared" si="5"/>
        <v>818</v>
      </c>
      <c r="J40" s="303">
        <f t="shared" si="5"/>
        <v>818</v>
      </c>
      <c r="K40" s="303">
        <f t="shared" si="5"/>
        <v>0</v>
      </c>
      <c r="L40" s="303">
        <f t="shared" si="5"/>
        <v>0</v>
      </c>
      <c r="M40" s="303">
        <f t="shared" si="5"/>
        <v>0</v>
      </c>
      <c r="N40" s="303">
        <f t="shared" si="5"/>
        <v>0</v>
      </c>
      <c r="O40" s="303">
        <f t="shared" si="5"/>
        <v>0</v>
      </c>
      <c r="P40" s="303">
        <f t="shared" si="5"/>
        <v>269.42</v>
      </c>
      <c r="Q40" s="303">
        <v>818</v>
      </c>
    </row>
    <row r="41" spans="1:17" ht="18.95" customHeight="1" x14ac:dyDescent="0.25">
      <c r="A41" s="686"/>
      <c r="B41" s="685"/>
      <c r="C41" s="688"/>
      <c r="D41" s="688"/>
      <c r="E41" s="330" t="s">
        <v>15</v>
      </c>
      <c r="F41" s="303">
        <f>F11+F17+F23+F29+F35</f>
        <v>2221.2600000000002</v>
      </c>
      <c r="G41" s="303">
        <f t="shared" ref="G41:O41" si="6">G11+G17+G23+G29+G35</f>
        <v>2221.2600000000002</v>
      </c>
      <c r="H41" s="303">
        <f t="shared" si="6"/>
        <v>447.29999999999995</v>
      </c>
      <c r="I41" s="303">
        <f t="shared" si="6"/>
        <v>1062</v>
      </c>
      <c r="J41" s="303">
        <f t="shared" si="6"/>
        <v>1062</v>
      </c>
      <c r="K41" s="303">
        <f t="shared" si="6"/>
        <v>581.07999999999993</v>
      </c>
      <c r="L41" s="303">
        <f t="shared" si="6"/>
        <v>581.07999999999993</v>
      </c>
      <c r="M41" s="303">
        <f t="shared" si="6"/>
        <v>137.4</v>
      </c>
      <c r="N41" s="303">
        <f t="shared" si="6"/>
        <v>195</v>
      </c>
      <c r="O41" s="303">
        <f t="shared" si="6"/>
        <v>195</v>
      </c>
      <c r="P41" s="303">
        <f t="shared" si="5"/>
        <v>584.70000000000005</v>
      </c>
      <c r="Q41" s="303">
        <v>1257</v>
      </c>
    </row>
    <row r="42" spans="1:17" ht="18.95" customHeight="1" x14ac:dyDescent="0.25">
      <c r="A42" s="686"/>
      <c r="B42" s="685"/>
      <c r="C42" s="688"/>
      <c r="D42" s="688"/>
      <c r="E42" s="330" t="s">
        <v>16</v>
      </c>
      <c r="F42" s="303">
        <f>F12+F18+F24+F30+F36</f>
        <v>60452.900000000009</v>
      </c>
      <c r="G42" s="303">
        <f>G12+G18+G24+G30+G36</f>
        <v>60452.900000000009</v>
      </c>
      <c r="H42" s="303">
        <f t="shared" si="5"/>
        <v>20464.690000000002</v>
      </c>
      <c r="I42" s="303">
        <f t="shared" si="5"/>
        <v>26546</v>
      </c>
      <c r="J42" s="303">
        <f t="shared" si="5"/>
        <v>26546</v>
      </c>
      <c r="K42" s="303">
        <f t="shared" si="5"/>
        <v>30668.809999999998</v>
      </c>
      <c r="L42" s="303">
        <f t="shared" si="5"/>
        <v>30668.809999999998</v>
      </c>
      <c r="M42" s="303">
        <f t="shared" si="5"/>
        <v>8714.7800000000007</v>
      </c>
      <c r="N42" s="303">
        <f t="shared" si="5"/>
        <v>9530</v>
      </c>
      <c r="O42" s="303">
        <f t="shared" si="5"/>
        <v>9530</v>
      </c>
      <c r="P42" s="303">
        <f t="shared" si="5"/>
        <v>29179.469999999998</v>
      </c>
      <c r="Q42" s="303">
        <v>36076</v>
      </c>
    </row>
    <row r="43" spans="1:17" ht="18.95" customHeight="1" thickBot="1" x14ac:dyDescent="0.3">
      <c r="A43" s="686"/>
      <c r="B43" s="685"/>
      <c r="C43" s="689"/>
      <c r="D43" s="689"/>
      <c r="E43" s="331" t="s">
        <v>17</v>
      </c>
      <c r="F43" s="303">
        <f>F13+F19+F25+F31+F37</f>
        <v>61025.05</v>
      </c>
      <c r="G43" s="303">
        <f t="shared" ref="G43:O44" si="7">G13+G19+G25+G31+G37</f>
        <v>61025.05</v>
      </c>
      <c r="H43" s="303">
        <f t="shared" si="7"/>
        <v>5900.7400000000007</v>
      </c>
      <c r="I43" s="303">
        <f t="shared" si="7"/>
        <v>4416</v>
      </c>
      <c r="J43" s="303">
        <f t="shared" si="7"/>
        <v>4416</v>
      </c>
      <c r="K43" s="303">
        <f t="shared" si="7"/>
        <v>12696.57</v>
      </c>
      <c r="L43" s="303">
        <f t="shared" si="7"/>
        <v>12696.57</v>
      </c>
      <c r="M43" s="303">
        <f t="shared" si="7"/>
        <v>717.27</v>
      </c>
      <c r="N43" s="303">
        <f t="shared" si="7"/>
        <v>617.9</v>
      </c>
      <c r="O43" s="303">
        <f t="shared" si="7"/>
        <v>617.9</v>
      </c>
      <c r="P43" s="303">
        <f t="shared" si="5"/>
        <v>6618.01</v>
      </c>
      <c r="Q43" s="303">
        <v>5033.8999999999996</v>
      </c>
    </row>
    <row r="44" spans="1:17" ht="18.95" customHeight="1" thickBot="1" x14ac:dyDescent="0.3">
      <c r="A44" s="472" t="s">
        <v>20</v>
      </c>
      <c r="B44" s="473"/>
      <c r="C44" s="473"/>
      <c r="D44" s="473"/>
      <c r="E44" s="473"/>
      <c r="F44" s="333">
        <f>F14+F20+F26+F32+F38</f>
        <v>128499.41</v>
      </c>
      <c r="G44" s="333">
        <f t="shared" si="7"/>
        <v>128500.03</v>
      </c>
      <c r="H44" s="333">
        <v>28268.16</v>
      </c>
      <c r="I44" s="333">
        <f t="shared" si="7"/>
        <v>36268.799999999996</v>
      </c>
      <c r="J44" s="333">
        <f t="shared" si="7"/>
        <v>36288.799999999996</v>
      </c>
      <c r="K44" s="333">
        <f t="shared" si="7"/>
        <v>44564</v>
      </c>
      <c r="L44" s="333">
        <f t="shared" si="7"/>
        <v>44564</v>
      </c>
      <c r="M44" s="333">
        <f t="shared" si="7"/>
        <v>9680.61</v>
      </c>
      <c r="N44" s="333">
        <f t="shared" si="7"/>
        <v>10666.9</v>
      </c>
      <c r="O44" s="333">
        <f t="shared" si="7"/>
        <v>10666.9</v>
      </c>
      <c r="P44" s="333">
        <v>37948.769999999997</v>
      </c>
      <c r="Q44" s="333">
        <f>Q14+Q20+Q26+Q32+Q38</f>
        <v>46955.7</v>
      </c>
    </row>
    <row r="45" spans="1:17" ht="18.95" customHeight="1" x14ac:dyDescent="0.25">
      <c r="A45" s="332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8"/>
    </row>
    <row r="46" spans="1:17" ht="24.95" customHeight="1" x14ac:dyDescent="0.25"/>
    <row r="47" spans="1:17" ht="24.95" customHeight="1" x14ac:dyDescent="0.25"/>
    <row r="48" spans="1:17" ht="24.95" hidden="1" customHeight="1" x14ac:dyDescent="0.25"/>
    <row r="49" spans="1:1" ht="24.95" hidden="1" customHeight="1" x14ac:dyDescent="0.25"/>
    <row r="50" spans="1:1" hidden="1" x14ac:dyDescent="0.25"/>
    <row r="51" spans="1:1" hidden="1" x14ac:dyDescent="0.25"/>
    <row r="64" spans="1:1" x14ac:dyDescent="0.25">
      <c r="A64" s="306">
        <f>SUM(A9:A63)</f>
        <v>15</v>
      </c>
    </row>
  </sheetData>
  <mergeCells count="48">
    <mergeCell ref="B2:Q2"/>
    <mergeCell ref="B3:Q3"/>
    <mergeCell ref="B4:Q4"/>
    <mergeCell ref="A5:A7"/>
    <mergeCell ref="B5:B7"/>
    <mergeCell ref="C5:C7"/>
    <mergeCell ref="E5:E7"/>
    <mergeCell ref="F5:J5"/>
    <mergeCell ref="K5:O5"/>
    <mergeCell ref="P5:Q5"/>
    <mergeCell ref="P6:P7"/>
    <mergeCell ref="Q6:Q7"/>
    <mergeCell ref="G6:H6"/>
    <mergeCell ref="I6:J6"/>
    <mergeCell ref="K6:K7"/>
    <mergeCell ref="L6:M6"/>
    <mergeCell ref="N6:O6"/>
    <mergeCell ref="C33:C37"/>
    <mergeCell ref="B38:E38"/>
    <mergeCell ref="A15:A20"/>
    <mergeCell ref="B15:B19"/>
    <mergeCell ref="C15:C19"/>
    <mergeCell ref="B20:E20"/>
    <mergeCell ref="A21:A26"/>
    <mergeCell ref="B21:B25"/>
    <mergeCell ref="C21:C25"/>
    <mergeCell ref="B26:E26"/>
    <mergeCell ref="A9:A14"/>
    <mergeCell ref="B9:B13"/>
    <mergeCell ref="C9:C13"/>
    <mergeCell ref="B14:E14"/>
    <mergeCell ref="F6:F7"/>
    <mergeCell ref="A39:B43"/>
    <mergeCell ref="C39:C43"/>
    <mergeCell ref="A44:E44"/>
    <mergeCell ref="D5:D7"/>
    <mergeCell ref="D9:D13"/>
    <mergeCell ref="D15:D19"/>
    <mergeCell ref="D21:D25"/>
    <mergeCell ref="D27:D31"/>
    <mergeCell ref="D33:D37"/>
    <mergeCell ref="D39:D43"/>
    <mergeCell ref="A27:A32"/>
    <mergeCell ref="B27:B31"/>
    <mergeCell ref="C27:C31"/>
    <mergeCell ref="B32:E32"/>
    <mergeCell ref="A33:A38"/>
    <mergeCell ref="B33:B37"/>
  </mergeCells>
  <pageMargins left="0.75" right="0.75" top="1" bottom="1" header="0.5" footer="0.5"/>
  <pageSetup paperSize="9" scale="38" orientation="portrait" r:id="rId1"/>
  <headerFooter alignWithMargins="0"/>
  <rowBreaks count="1" manualBreakCount="1">
    <brk id="50" max="16383" man="1"/>
  </rowBreaks>
  <ignoredErrors>
    <ignoredError sqref="G14:O14 F38 H38:O38" formulaRange="1"/>
    <ignoredError sqref="P14:Q14" formula="1" formulaRange="1"/>
    <ignoredError sqref="P15:Q4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FB2A6-F72C-421F-A46B-CCA50D08A3A2}">
  <sheetPr>
    <tabColor rgb="FFFFFF00"/>
  </sheetPr>
  <dimension ref="A1:P38"/>
  <sheetViews>
    <sheetView topLeftCell="A24" workbookViewId="0">
      <selection activeCell="M53" sqref="M53"/>
    </sheetView>
  </sheetViews>
  <sheetFormatPr defaultRowHeight="13.5" x14ac:dyDescent="0.25"/>
  <cols>
    <col min="1" max="1" width="4.7109375" style="344" customWidth="1"/>
    <col min="2" max="2" width="16.85546875" style="344" customWidth="1"/>
    <col min="3" max="3" width="14.85546875" style="344" customWidth="1"/>
    <col min="4" max="4" width="14.140625" style="344" customWidth="1"/>
    <col min="5" max="5" width="16.42578125" style="344" customWidth="1"/>
    <col min="6" max="6" width="9.7109375" style="344" customWidth="1"/>
    <col min="7" max="7" width="9.85546875" style="344" customWidth="1"/>
    <col min="8" max="8" width="11.7109375" style="344" customWidth="1"/>
    <col min="9" max="9" width="12.85546875" style="344" customWidth="1"/>
    <col min="10" max="10" width="14.7109375" style="344" customWidth="1"/>
    <col min="11" max="12" width="9.7109375" style="344" customWidth="1"/>
    <col min="13" max="13" width="10.42578125" style="344" customWidth="1"/>
    <col min="14" max="14" width="11.85546875" style="344" customWidth="1"/>
    <col min="15" max="15" width="9.7109375" style="344" customWidth="1"/>
    <col min="16" max="16" width="10.28515625" style="344" customWidth="1"/>
    <col min="17" max="19" width="9.140625" style="344" customWidth="1"/>
    <col min="20" max="20" width="11" style="344" customWidth="1"/>
    <col min="21" max="256" width="9.140625" style="344"/>
    <col min="257" max="257" width="4.7109375" style="344" customWidth="1"/>
    <col min="258" max="258" width="16.85546875" style="344" customWidth="1"/>
    <col min="259" max="259" width="14.85546875" style="344" customWidth="1"/>
    <col min="260" max="260" width="14.140625" style="344" customWidth="1"/>
    <col min="261" max="261" width="16.42578125" style="344" customWidth="1"/>
    <col min="262" max="262" width="9.7109375" style="344" customWidth="1"/>
    <col min="263" max="263" width="9.85546875" style="344" customWidth="1"/>
    <col min="264" max="264" width="10.42578125" style="344" customWidth="1"/>
    <col min="265" max="265" width="8.7109375" style="344" customWidth="1"/>
    <col min="266" max="266" width="14.7109375" style="344" customWidth="1"/>
    <col min="267" max="268" width="9.7109375" style="344" customWidth="1"/>
    <col min="269" max="269" width="10.42578125" style="344" customWidth="1"/>
    <col min="270" max="270" width="11.85546875" style="344" customWidth="1"/>
    <col min="271" max="271" width="9.7109375" style="344" customWidth="1"/>
    <col min="272" max="272" width="10.28515625" style="344" customWidth="1"/>
    <col min="273" max="275" width="9.140625" style="344" customWidth="1"/>
    <col min="276" max="276" width="11" style="344" customWidth="1"/>
    <col min="277" max="512" width="9.140625" style="344"/>
    <col min="513" max="513" width="4.7109375" style="344" customWidth="1"/>
    <col min="514" max="514" width="16.85546875" style="344" customWidth="1"/>
    <col min="515" max="515" width="14.85546875" style="344" customWidth="1"/>
    <col min="516" max="516" width="14.140625" style="344" customWidth="1"/>
    <col min="517" max="517" width="16.42578125" style="344" customWidth="1"/>
    <col min="518" max="518" width="9.7109375" style="344" customWidth="1"/>
    <col min="519" max="519" width="9.85546875" style="344" customWidth="1"/>
    <col min="520" max="520" width="10.42578125" style="344" customWidth="1"/>
    <col min="521" max="521" width="8.7109375" style="344" customWidth="1"/>
    <col min="522" max="522" width="14.7109375" style="344" customWidth="1"/>
    <col min="523" max="524" width="9.7109375" style="344" customWidth="1"/>
    <col min="525" max="525" width="10.42578125" style="344" customWidth="1"/>
    <col min="526" max="526" width="11.85546875" style="344" customWidth="1"/>
    <col min="527" max="527" width="9.7109375" style="344" customWidth="1"/>
    <col min="528" max="528" width="10.28515625" style="344" customWidth="1"/>
    <col min="529" max="531" width="9.140625" style="344" customWidth="1"/>
    <col min="532" max="532" width="11" style="344" customWidth="1"/>
    <col min="533" max="768" width="9.140625" style="344"/>
    <col min="769" max="769" width="4.7109375" style="344" customWidth="1"/>
    <col min="770" max="770" width="16.85546875" style="344" customWidth="1"/>
    <col min="771" max="771" width="14.85546875" style="344" customWidth="1"/>
    <col min="772" max="772" width="14.140625" style="344" customWidth="1"/>
    <col min="773" max="773" width="16.42578125" style="344" customWidth="1"/>
    <col min="774" max="774" width="9.7109375" style="344" customWidth="1"/>
    <col min="775" max="775" width="9.85546875" style="344" customWidth="1"/>
    <col min="776" max="776" width="10.42578125" style="344" customWidth="1"/>
    <col min="777" max="777" width="8.7109375" style="344" customWidth="1"/>
    <col min="778" max="778" width="14.7109375" style="344" customWidth="1"/>
    <col min="779" max="780" width="9.7109375" style="344" customWidth="1"/>
    <col min="781" max="781" width="10.42578125" style="344" customWidth="1"/>
    <col min="782" max="782" width="11.85546875" style="344" customWidth="1"/>
    <col min="783" max="783" width="9.7109375" style="344" customWidth="1"/>
    <col min="784" max="784" width="10.28515625" style="344" customWidth="1"/>
    <col min="785" max="787" width="9.140625" style="344" customWidth="1"/>
    <col min="788" max="788" width="11" style="344" customWidth="1"/>
    <col min="789" max="1024" width="9.140625" style="344"/>
    <col min="1025" max="1025" width="4.7109375" style="344" customWidth="1"/>
    <col min="1026" max="1026" width="16.85546875" style="344" customWidth="1"/>
    <col min="1027" max="1027" width="14.85546875" style="344" customWidth="1"/>
    <col min="1028" max="1028" width="14.140625" style="344" customWidth="1"/>
    <col min="1029" max="1029" width="16.42578125" style="344" customWidth="1"/>
    <col min="1030" max="1030" width="9.7109375" style="344" customWidth="1"/>
    <col min="1031" max="1031" width="9.85546875" style="344" customWidth="1"/>
    <col min="1032" max="1032" width="10.42578125" style="344" customWidth="1"/>
    <col min="1033" max="1033" width="8.7109375" style="344" customWidth="1"/>
    <col min="1034" max="1034" width="14.7109375" style="344" customWidth="1"/>
    <col min="1035" max="1036" width="9.7109375" style="344" customWidth="1"/>
    <col min="1037" max="1037" width="10.42578125" style="344" customWidth="1"/>
    <col min="1038" max="1038" width="11.85546875" style="344" customWidth="1"/>
    <col min="1039" max="1039" width="9.7109375" style="344" customWidth="1"/>
    <col min="1040" max="1040" width="10.28515625" style="344" customWidth="1"/>
    <col min="1041" max="1043" width="9.140625" style="344" customWidth="1"/>
    <col min="1044" max="1044" width="11" style="344" customWidth="1"/>
    <col min="1045" max="1280" width="9.140625" style="344"/>
    <col min="1281" max="1281" width="4.7109375" style="344" customWidth="1"/>
    <col min="1282" max="1282" width="16.85546875" style="344" customWidth="1"/>
    <col min="1283" max="1283" width="14.85546875" style="344" customWidth="1"/>
    <col min="1284" max="1284" width="14.140625" style="344" customWidth="1"/>
    <col min="1285" max="1285" width="16.42578125" style="344" customWidth="1"/>
    <col min="1286" max="1286" width="9.7109375" style="344" customWidth="1"/>
    <col min="1287" max="1287" width="9.85546875" style="344" customWidth="1"/>
    <col min="1288" max="1288" width="10.42578125" style="344" customWidth="1"/>
    <col min="1289" max="1289" width="8.7109375" style="344" customWidth="1"/>
    <col min="1290" max="1290" width="14.7109375" style="344" customWidth="1"/>
    <col min="1291" max="1292" width="9.7109375" style="344" customWidth="1"/>
    <col min="1293" max="1293" width="10.42578125" style="344" customWidth="1"/>
    <col min="1294" max="1294" width="11.85546875" style="344" customWidth="1"/>
    <col min="1295" max="1295" width="9.7109375" style="344" customWidth="1"/>
    <col min="1296" max="1296" width="10.28515625" style="344" customWidth="1"/>
    <col min="1297" max="1299" width="9.140625" style="344" customWidth="1"/>
    <col min="1300" max="1300" width="11" style="344" customWidth="1"/>
    <col min="1301" max="1536" width="9.140625" style="344"/>
    <col min="1537" max="1537" width="4.7109375" style="344" customWidth="1"/>
    <col min="1538" max="1538" width="16.85546875" style="344" customWidth="1"/>
    <col min="1539" max="1539" width="14.85546875" style="344" customWidth="1"/>
    <col min="1540" max="1540" width="14.140625" style="344" customWidth="1"/>
    <col min="1541" max="1541" width="16.42578125" style="344" customWidth="1"/>
    <col min="1542" max="1542" width="9.7109375" style="344" customWidth="1"/>
    <col min="1543" max="1543" width="9.85546875" style="344" customWidth="1"/>
    <col min="1544" max="1544" width="10.42578125" style="344" customWidth="1"/>
    <col min="1545" max="1545" width="8.7109375" style="344" customWidth="1"/>
    <col min="1546" max="1546" width="14.7109375" style="344" customWidth="1"/>
    <col min="1547" max="1548" width="9.7109375" style="344" customWidth="1"/>
    <col min="1549" max="1549" width="10.42578125" style="344" customWidth="1"/>
    <col min="1550" max="1550" width="11.85546875" style="344" customWidth="1"/>
    <col min="1551" max="1551" width="9.7109375" style="344" customWidth="1"/>
    <col min="1552" max="1552" width="10.28515625" style="344" customWidth="1"/>
    <col min="1553" max="1555" width="9.140625" style="344" customWidth="1"/>
    <col min="1556" max="1556" width="11" style="344" customWidth="1"/>
    <col min="1557" max="1792" width="9.140625" style="344"/>
    <col min="1793" max="1793" width="4.7109375" style="344" customWidth="1"/>
    <col min="1794" max="1794" width="16.85546875" style="344" customWidth="1"/>
    <col min="1795" max="1795" width="14.85546875" style="344" customWidth="1"/>
    <col min="1796" max="1796" width="14.140625" style="344" customWidth="1"/>
    <col min="1797" max="1797" width="16.42578125" style="344" customWidth="1"/>
    <col min="1798" max="1798" width="9.7109375" style="344" customWidth="1"/>
    <col min="1799" max="1799" width="9.85546875" style="344" customWidth="1"/>
    <col min="1800" max="1800" width="10.42578125" style="344" customWidth="1"/>
    <col min="1801" max="1801" width="8.7109375" style="344" customWidth="1"/>
    <col min="1802" max="1802" width="14.7109375" style="344" customWidth="1"/>
    <col min="1803" max="1804" width="9.7109375" style="344" customWidth="1"/>
    <col min="1805" max="1805" width="10.42578125" style="344" customWidth="1"/>
    <col min="1806" max="1806" width="11.85546875" style="344" customWidth="1"/>
    <col min="1807" max="1807" width="9.7109375" style="344" customWidth="1"/>
    <col min="1808" max="1808" width="10.28515625" style="344" customWidth="1"/>
    <col min="1809" max="1811" width="9.140625" style="344" customWidth="1"/>
    <col min="1812" max="1812" width="11" style="344" customWidth="1"/>
    <col min="1813" max="2048" width="9.140625" style="344"/>
    <col min="2049" max="2049" width="4.7109375" style="344" customWidth="1"/>
    <col min="2050" max="2050" width="16.85546875" style="344" customWidth="1"/>
    <col min="2051" max="2051" width="14.85546875" style="344" customWidth="1"/>
    <col min="2052" max="2052" width="14.140625" style="344" customWidth="1"/>
    <col min="2053" max="2053" width="16.42578125" style="344" customWidth="1"/>
    <col min="2054" max="2054" width="9.7109375" style="344" customWidth="1"/>
    <col min="2055" max="2055" width="9.85546875" style="344" customWidth="1"/>
    <col min="2056" max="2056" width="10.42578125" style="344" customWidth="1"/>
    <col min="2057" max="2057" width="8.7109375" style="344" customWidth="1"/>
    <col min="2058" max="2058" width="14.7109375" style="344" customWidth="1"/>
    <col min="2059" max="2060" width="9.7109375" style="344" customWidth="1"/>
    <col min="2061" max="2061" width="10.42578125" style="344" customWidth="1"/>
    <col min="2062" max="2062" width="11.85546875" style="344" customWidth="1"/>
    <col min="2063" max="2063" width="9.7109375" style="344" customWidth="1"/>
    <col min="2064" max="2064" width="10.28515625" style="344" customWidth="1"/>
    <col min="2065" max="2067" width="9.140625" style="344" customWidth="1"/>
    <col min="2068" max="2068" width="11" style="344" customWidth="1"/>
    <col min="2069" max="2304" width="9.140625" style="344"/>
    <col min="2305" max="2305" width="4.7109375" style="344" customWidth="1"/>
    <col min="2306" max="2306" width="16.85546875" style="344" customWidth="1"/>
    <col min="2307" max="2307" width="14.85546875" style="344" customWidth="1"/>
    <col min="2308" max="2308" width="14.140625" style="344" customWidth="1"/>
    <col min="2309" max="2309" width="16.42578125" style="344" customWidth="1"/>
    <col min="2310" max="2310" width="9.7109375" style="344" customWidth="1"/>
    <col min="2311" max="2311" width="9.85546875" style="344" customWidth="1"/>
    <col min="2312" max="2312" width="10.42578125" style="344" customWidth="1"/>
    <col min="2313" max="2313" width="8.7109375" style="344" customWidth="1"/>
    <col min="2314" max="2314" width="14.7109375" style="344" customWidth="1"/>
    <col min="2315" max="2316" width="9.7109375" style="344" customWidth="1"/>
    <col min="2317" max="2317" width="10.42578125" style="344" customWidth="1"/>
    <col min="2318" max="2318" width="11.85546875" style="344" customWidth="1"/>
    <col min="2319" max="2319" width="9.7109375" style="344" customWidth="1"/>
    <col min="2320" max="2320" width="10.28515625" style="344" customWidth="1"/>
    <col min="2321" max="2323" width="9.140625" style="344" customWidth="1"/>
    <col min="2324" max="2324" width="11" style="344" customWidth="1"/>
    <col min="2325" max="2560" width="9.140625" style="344"/>
    <col min="2561" max="2561" width="4.7109375" style="344" customWidth="1"/>
    <col min="2562" max="2562" width="16.85546875" style="344" customWidth="1"/>
    <col min="2563" max="2563" width="14.85546875" style="344" customWidth="1"/>
    <col min="2564" max="2564" width="14.140625" style="344" customWidth="1"/>
    <col min="2565" max="2565" width="16.42578125" style="344" customWidth="1"/>
    <col min="2566" max="2566" width="9.7109375" style="344" customWidth="1"/>
    <col min="2567" max="2567" width="9.85546875" style="344" customWidth="1"/>
    <col min="2568" max="2568" width="10.42578125" style="344" customWidth="1"/>
    <col min="2569" max="2569" width="8.7109375" style="344" customWidth="1"/>
    <col min="2570" max="2570" width="14.7109375" style="344" customWidth="1"/>
    <col min="2571" max="2572" width="9.7109375" style="344" customWidth="1"/>
    <col min="2573" max="2573" width="10.42578125" style="344" customWidth="1"/>
    <col min="2574" max="2574" width="11.85546875" style="344" customWidth="1"/>
    <col min="2575" max="2575" width="9.7109375" style="344" customWidth="1"/>
    <col min="2576" max="2576" width="10.28515625" style="344" customWidth="1"/>
    <col min="2577" max="2579" width="9.140625" style="344" customWidth="1"/>
    <col min="2580" max="2580" width="11" style="344" customWidth="1"/>
    <col min="2581" max="2816" width="9.140625" style="344"/>
    <col min="2817" max="2817" width="4.7109375" style="344" customWidth="1"/>
    <col min="2818" max="2818" width="16.85546875" style="344" customWidth="1"/>
    <col min="2819" max="2819" width="14.85546875" style="344" customWidth="1"/>
    <col min="2820" max="2820" width="14.140625" style="344" customWidth="1"/>
    <col min="2821" max="2821" width="16.42578125" style="344" customWidth="1"/>
    <col min="2822" max="2822" width="9.7109375" style="344" customWidth="1"/>
    <col min="2823" max="2823" width="9.85546875" style="344" customWidth="1"/>
    <col min="2824" max="2824" width="10.42578125" style="344" customWidth="1"/>
    <col min="2825" max="2825" width="8.7109375" style="344" customWidth="1"/>
    <col min="2826" max="2826" width="14.7109375" style="344" customWidth="1"/>
    <col min="2827" max="2828" width="9.7109375" style="344" customWidth="1"/>
    <col min="2829" max="2829" width="10.42578125" style="344" customWidth="1"/>
    <col min="2830" max="2830" width="11.85546875" style="344" customWidth="1"/>
    <col min="2831" max="2831" width="9.7109375" style="344" customWidth="1"/>
    <col min="2832" max="2832" width="10.28515625" style="344" customWidth="1"/>
    <col min="2833" max="2835" width="9.140625" style="344" customWidth="1"/>
    <col min="2836" max="2836" width="11" style="344" customWidth="1"/>
    <col min="2837" max="3072" width="9.140625" style="344"/>
    <col min="3073" max="3073" width="4.7109375" style="344" customWidth="1"/>
    <col min="3074" max="3074" width="16.85546875" style="344" customWidth="1"/>
    <col min="3075" max="3075" width="14.85546875" style="344" customWidth="1"/>
    <col min="3076" max="3076" width="14.140625" style="344" customWidth="1"/>
    <col min="3077" max="3077" width="16.42578125" style="344" customWidth="1"/>
    <col min="3078" max="3078" width="9.7109375" style="344" customWidth="1"/>
    <col min="3079" max="3079" width="9.85546875" style="344" customWidth="1"/>
    <col min="3080" max="3080" width="10.42578125" style="344" customWidth="1"/>
    <col min="3081" max="3081" width="8.7109375" style="344" customWidth="1"/>
    <col min="3082" max="3082" width="14.7109375" style="344" customWidth="1"/>
    <col min="3083" max="3084" width="9.7109375" style="344" customWidth="1"/>
    <col min="3085" max="3085" width="10.42578125" style="344" customWidth="1"/>
    <col min="3086" max="3086" width="11.85546875" style="344" customWidth="1"/>
    <col min="3087" max="3087" width="9.7109375" style="344" customWidth="1"/>
    <col min="3088" max="3088" width="10.28515625" style="344" customWidth="1"/>
    <col min="3089" max="3091" width="9.140625" style="344" customWidth="1"/>
    <col min="3092" max="3092" width="11" style="344" customWidth="1"/>
    <col min="3093" max="3328" width="9.140625" style="344"/>
    <col min="3329" max="3329" width="4.7109375" style="344" customWidth="1"/>
    <col min="3330" max="3330" width="16.85546875" style="344" customWidth="1"/>
    <col min="3331" max="3331" width="14.85546875" style="344" customWidth="1"/>
    <col min="3332" max="3332" width="14.140625" style="344" customWidth="1"/>
    <col min="3333" max="3333" width="16.42578125" style="344" customWidth="1"/>
    <col min="3334" max="3334" width="9.7109375" style="344" customWidth="1"/>
    <col min="3335" max="3335" width="9.85546875" style="344" customWidth="1"/>
    <col min="3336" max="3336" width="10.42578125" style="344" customWidth="1"/>
    <col min="3337" max="3337" width="8.7109375" style="344" customWidth="1"/>
    <col min="3338" max="3338" width="14.7109375" style="344" customWidth="1"/>
    <col min="3339" max="3340" width="9.7109375" style="344" customWidth="1"/>
    <col min="3341" max="3341" width="10.42578125" style="344" customWidth="1"/>
    <col min="3342" max="3342" width="11.85546875" style="344" customWidth="1"/>
    <col min="3343" max="3343" width="9.7109375" style="344" customWidth="1"/>
    <col min="3344" max="3344" width="10.28515625" style="344" customWidth="1"/>
    <col min="3345" max="3347" width="9.140625" style="344" customWidth="1"/>
    <col min="3348" max="3348" width="11" style="344" customWidth="1"/>
    <col min="3349" max="3584" width="9.140625" style="344"/>
    <col min="3585" max="3585" width="4.7109375" style="344" customWidth="1"/>
    <col min="3586" max="3586" width="16.85546875" style="344" customWidth="1"/>
    <col min="3587" max="3587" width="14.85546875" style="344" customWidth="1"/>
    <col min="3588" max="3588" width="14.140625" style="344" customWidth="1"/>
    <col min="3589" max="3589" width="16.42578125" style="344" customWidth="1"/>
    <col min="3590" max="3590" width="9.7109375" style="344" customWidth="1"/>
    <col min="3591" max="3591" width="9.85546875" style="344" customWidth="1"/>
    <col min="3592" max="3592" width="10.42578125" style="344" customWidth="1"/>
    <col min="3593" max="3593" width="8.7109375" style="344" customWidth="1"/>
    <col min="3594" max="3594" width="14.7109375" style="344" customWidth="1"/>
    <col min="3595" max="3596" width="9.7109375" style="344" customWidth="1"/>
    <col min="3597" max="3597" width="10.42578125" style="344" customWidth="1"/>
    <col min="3598" max="3598" width="11.85546875" style="344" customWidth="1"/>
    <col min="3599" max="3599" width="9.7109375" style="344" customWidth="1"/>
    <col min="3600" max="3600" width="10.28515625" style="344" customWidth="1"/>
    <col min="3601" max="3603" width="9.140625" style="344" customWidth="1"/>
    <col min="3604" max="3604" width="11" style="344" customWidth="1"/>
    <col min="3605" max="3840" width="9.140625" style="344"/>
    <col min="3841" max="3841" width="4.7109375" style="344" customWidth="1"/>
    <col min="3842" max="3842" width="16.85546875" style="344" customWidth="1"/>
    <col min="3843" max="3843" width="14.85546875" style="344" customWidth="1"/>
    <col min="3844" max="3844" width="14.140625" style="344" customWidth="1"/>
    <col min="3845" max="3845" width="16.42578125" style="344" customWidth="1"/>
    <col min="3846" max="3846" width="9.7109375" style="344" customWidth="1"/>
    <col min="3847" max="3847" width="9.85546875" style="344" customWidth="1"/>
    <col min="3848" max="3848" width="10.42578125" style="344" customWidth="1"/>
    <col min="3849" max="3849" width="8.7109375" style="344" customWidth="1"/>
    <col min="3850" max="3850" width="14.7109375" style="344" customWidth="1"/>
    <col min="3851" max="3852" width="9.7109375" style="344" customWidth="1"/>
    <col min="3853" max="3853" width="10.42578125" style="344" customWidth="1"/>
    <col min="3854" max="3854" width="11.85546875" style="344" customWidth="1"/>
    <col min="3855" max="3855" width="9.7109375" style="344" customWidth="1"/>
    <col min="3856" max="3856" width="10.28515625" style="344" customWidth="1"/>
    <col min="3857" max="3859" width="9.140625" style="344" customWidth="1"/>
    <col min="3860" max="3860" width="11" style="344" customWidth="1"/>
    <col min="3861" max="4096" width="9.140625" style="344"/>
    <col min="4097" max="4097" width="4.7109375" style="344" customWidth="1"/>
    <col min="4098" max="4098" width="16.85546875" style="344" customWidth="1"/>
    <col min="4099" max="4099" width="14.85546875" style="344" customWidth="1"/>
    <col min="4100" max="4100" width="14.140625" style="344" customWidth="1"/>
    <col min="4101" max="4101" width="16.42578125" style="344" customWidth="1"/>
    <col min="4102" max="4102" width="9.7109375" style="344" customWidth="1"/>
    <col min="4103" max="4103" width="9.85546875" style="344" customWidth="1"/>
    <col min="4104" max="4104" width="10.42578125" style="344" customWidth="1"/>
    <col min="4105" max="4105" width="8.7109375" style="344" customWidth="1"/>
    <col min="4106" max="4106" width="14.7109375" style="344" customWidth="1"/>
    <col min="4107" max="4108" width="9.7109375" style="344" customWidth="1"/>
    <col min="4109" max="4109" width="10.42578125" style="344" customWidth="1"/>
    <col min="4110" max="4110" width="11.85546875" style="344" customWidth="1"/>
    <col min="4111" max="4111" width="9.7109375" style="344" customWidth="1"/>
    <col min="4112" max="4112" width="10.28515625" style="344" customWidth="1"/>
    <col min="4113" max="4115" width="9.140625" style="344" customWidth="1"/>
    <col min="4116" max="4116" width="11" style="344" customWidth="1"/>
    <col min="4117" max="4352" width="9.140625" style="344"/>
    <col min="4353" max="4353" width="4.7109375" style="344" customWidth="1"/>
    <col min="4354" max="4354" width="16.85546875" style="344" customWidth="1"/>
    <col min="4355" max="4355" width="14.85546875" style="344" customWidth="1"/>
    <col min="4356" max="4356" width="14.140625" style="344" customWidth="1"/>
    <col min="4357" max="4357" width="16.42578125" style="344" customWidth="1"/>
    <col min="4358" max="4358" width="9.7109375" style="344" customWidth="1"/>
    <col min="4359" max="4359" width="9.85546875" style="344" customWidth="1"/>
    <col min="4360" max="4360" width="10.42578125" style="344" customWidth="1"/>
    <col min="4361" max="4361" width="8.7109375" style="344" customWidth="1"/>
    <col min="4362" max="4362" width="14.7109375" style="344" customWidth="1"/>
    <col min="4363" max="4364" width="9.7109375" style="344" customWidth="1"/>
    <col min="4365" max="4365" width="10.42578125" style="344" customWidth="1"/>
    <col min="4366" max="4366" width="11.85546875" style="344" customWidth="1"/>
    <col min="4367" max="4367" width="9.7109375" style="344" customWidth="1"/>
    <col min="4368" max="4368" width="10.28515625" style="344" customWidth="1"/>
    <col min="4369" max="4371" width="9.140625" style="344" customWidth="1"/>
    <col min="4372" max="4372" width="11" style="344" customWidth="1"/>
    <col min="4373" max="4608" width="9.140625" style="344"/>
    <col min="4609" max="4609" width="4.7109375" style="344" customWidth="1"/>
    <col min="4610" max="4610" width="16.85546875" style="344" customWidth="1"/>
    <col min="4611" max="4611" width="14.85546875" style="344" customWidth="1"/>
    <col min="4612" max="4612" width="14.140625" style="344" customWidth="1"/>
    <col min="4613" max="4613" width="16.42578125" style="344" customWidth="1"/>
    <col min="4614" max="4614" width="9.7109375" style="344" customWidth="1"/>
    <col min="4615" max="4615" width="9.85546875" style="344" customWidth="1"/>
    <col min="4616" max="4616" width="10.42578125" style="344" customWidth="1"/>
    <col min="4617" max="4617" width="8.7109375" style="344" customWidth="1"/>
    <col min="4618" max="4618" width="14.7109375" style="344" customWidth="1"/>
    <col min="4619" max="4620" width="9.7109375" style="344" customWidth="1"/>
    <col min="4621" max="4621" width="10.42578125" style="344" customWidth="1"/>
    <col min="4622" max="4622" width="11.85546875" style="344" customWidth="1"/>
    <col min="4623" max="4623" width="9.7109375" style="344" customWidth="1"/>
    <col min="4624" max="4624" width="10.28515625" style="344" customWidth="1"/>
    <col min="4625" max="4627" width="9.140625" style="344" customWidth="1"/>
    <col min="4628" max="4628" width="11" style="344" customWidth="1"/>
    <col min="4629" max="4864" width="9.140625" style="344"/>
    <col min="4865" max="4865" width="4.7109375" style="344" customWidth="1"/>
    <col min="4866" max="4866" width="16.85546875" style="344" customWidth="1"/>
    <col min="4867" max="4867" width="14.85546875" style="344" customWidth="1"/>
    <col min="4868" max="4868" width="14.140625" style="344" customWidth="1"/>
    <col min="4869" max="4869" width="16.42578125" style="344" customWidth="1"/>
    <col min="4870" max="4870" width="9.7109375" style="344" customWidth="1"/>
    <col min="4871" max="4871" width="9.85546875" style="344" customWidth="1"/>
    <col min="4872" max="4872" width="10.42578125" style="344" customWidth="1"/>
    <col min="4873" max="4873" width="8.7109375" style="344" customWidth="1"/>
    <col min="4874" max="4874" width="14.7109375" style="344" customWidth="1"/>
    <col min="4875" max="4876" width="9.7109375" style="344" customWidth="1"/>
    <col min="4877" max="4877" width="10.42578125" style="344" customWidth="1"/>
    <col min="4878" max="4878" width="11.85546875" style="344" customWidth="1"/>
    <col min="4879" max="4879" width="9.7109375" style="344" customWidth="1"/>
    <col min="4880" max="4880" width="10.28515625" style="344" customWidth="1"/>
    <col min="4881" max="4883" width="9.140625" style="344" customWidth="1"/>
    <col min="4884" max="4884" width="11" style="344" customWidth="1"/>
    <col min="4885" max="5120" width="9.140625" style="344"/>
    <col min="5121" max="5121" width="4.7109375" style="344" customWidth="1"/>
    <col min="5122" max="5122" width="16.85546875" style="344" customWidth="1"/>
    <col min="5123" max="5123" width="14.85546875" style="344" customWidth="1"/>
    <col min="5124" max="5124" width="14.140625" style="344" customWidth="1"/>
    <col min="5125" max="5125" width="16.42578125" style="344" customWidth="1"/>
    <col min="5126" max="5126" width="9.7109375" style="344" customWidth="1"/>
    <col min="5127" max="5127" width="9.85546875" style="344" customWidth="1"/>
    <col min="5128" max="5128" width="10.42578125" style="344" customWidth="1"/>
    <col min="5129" max="5129" width="8.7109375" style="344" customWidth="1"/>
    <col min="5130" max="5130" width="14.7109375" style="344" customWidth="1"/>
    <col min="5131" max="5132" width="9.7109375" style="344" customWidth="1"/>
    <col min="5133" max="5133" width="10.42578125" style="344" customWidth="1"/>
    <col min="5134" max="5134" width="11.85546875" style="344" customWidth="1"/>
    <col min="5135" max="5135" width="9.7109375" style="344" customWidth="1"/>
    <col min="5136" max="5136" width="10.28515625" style="344" customWidth="1"/>
    <col min="5137" max="5139" width="9.140625" style="344" customWidth="1"/>
    <col min="5140" max="5140" width="11" style="344" customWidth="1"/>
    <col min="5141" max="5376" width="9.140625" style="344"/>
    <col min="5377" max="5377" width="4.7109375" style="344" customWidth="1"/>
    <col min="5378" max="5378" width="16.85546875" style="344" customWidth="1"/>
    <col min="5379" max="5379" width="14.85546875" style="344" customWidth="1"/>
    <col min="5380" max="5380" width="14.140625" style="344" customWidth="1"/>
    <col min="5381" max="5381" width="16.42578125" style="344" customWidth="1"/>
    <col min="5382" max="5382" width="9.7109375" style="344" customWidth="1"/>
    <col min="5383" max="5383" width="9.85546875" style="344" customWidth="1"/>
    <col min="5384" max="5384" width="10.42578125" style="344" customWidth="1"/>
    <col min="5385" max="5385" width="8.7109375" style="344" customWidth="1"/>
    <col min="5386" max="5386" width="14.7109375" style="344" customWidth="1"/>
    <col min="5387" max="5388" width="9.7109375" style="344" customWidth="1"/>
    <col min="5389" max="5389" width="10.42578125" style="344" customWidth="1"/>
    <col min="5390" max="5390" width="11.85546875" style="344" customWidth="1"/>
    <col min="5391" max="5391" width="9.7109375" style="344" customWidth="1"/>
    <col min="5392" max="5392" width="10.28515625" style="344" customWidth="1"/>
    <col min="5393" max="5395" width="9.140625" style="344" customWidth="1"/>
    <col min="5396" max="5396" width="11" style="344" customWidth="1"/>
    <col min="5397" max="5632" width="9.140625" style="344"/>
    <col min="5633" max="5633" width="4.7109375" style="344" customWidth="1"/>
    <col min="5634" max="5634" width="16.85546875" style="344" customWidth="1"/>
    <col min="5635" max="5635" width="14.85546875" style="344" customWidth="1"/>
    <col min="5636" max="5636" width="14.140625" style="344" customWidth="1"/>
    <col min="5637" max="5637" width="16.42578125" style="344" customWidth="1"/>
    <col min="5638" max="5638" width="9.7109375" style="344" customWidth="1"/>
    <col min="5639" max="5639" width="9.85546875" style="344" customWidth="1"/>
    <col min="5640" max="5640" width="10.42578125" style="344" customWidth="1"/>
    <col min="5641" max="5641" width="8.7109375" style="344" customWidth="1"/>
    <col min="5642" max="5642" width="14.7109375" style="344" customWidth="1"/>
    <col min="5643" max="5644" width="9.7109375" style="344" customWidth="1"/>
    <col min="5645" max="5645" width="10.42578125" style="344" customWidth="1"/>
    <col min="5646" max="5646" width="11.85546875" style="344" customWidth="1"/>
    <col min="5647" max="5647" width="9.7109375" style="344" customWidth="1"/>
    <col min="5648" max="5648" width="10.28515625" style="344" customWidth="1"/>
    <col min="5649" max="5651" width="9.140625" style="344" customWidth="1"/>
    <col min="5652" max="5652" width="11" style="344" customWidth="1"/>
    <col min="5653" max="5888" width="9.140625" style="344"/>
    <col min="5889" max="5889" width="4.7109375" style="344" customWidth="1"/>
    <col min="5890" max="5890" width="16.85546875" style="344" customWidth="1"/>
    <col min="5891" max="5891" width="14.85546875" style="344" customWidth="1"/>
    <col min="5892" max="5892" width="14.140625" style="344" customWidth="1"/>
    <col min="5893" max="5893" width="16.42578125" style="344" customWidth="1"/>
    <col min="5894" max="5894" width="9.7109375" style="344" customWidth="1"/>
    <col min="5895" max="5895" width="9.85546875" style="344" customWidth="1"/>
    <col min="5896" max="5896" width="10.42578125" style="344" customWidth="1"/>
    <col min="5897" max="5897" width="8.7109375" style="344" customWidth="1"/>
    <col min="5898" max="5898" width="14.7109375" style="344" customWidth="1"/>
    <col min="5899" max="5900" width="9.7109375" style="344" customWidth="1"/>
    <col min="5901" max="5901" width="10.42578125" style="344" customWidth="1"/>
    <col min="5902" max="5902" width="11.85546875" style="344" customWidth="1"/>
    <col min="5903" max="5903" width="9.7109375" style="344" customWidth="1"/>
    <col min="5904" max="5904" width="10.28515625" style="344" customWidth="1"/>
    <col min="5905" max="5907" width="9.140625" style="344" customWidth="1"/>
    <col min="5908" max="5908" width="11" style="344" customWidth="1"/>
    <col min="5909" max="6144" width="9.140625" style="344"/>
    <col min="6145" max="6145" width="4.7109375" style="344" customWidth="1"/>
    <col min="6146" max="6146" width="16.85546875" style="344" customWidth="1"/>
    <col min="6147" max="6147" width="14.85546875" style="344" customWidth="1"/>
    <col min="6148" max="6148" width="14.140625" style="344" customWidth="1"/>
    <col min="6149" max="6149" width="16.42578125" style="344" customWidth="1"/>
    <col min="6150" max="6150" width="9.7109375" style="344" customWidth="1"/>
    <col min="6151" max="6151" width="9.85546875" style="344" customWidth="1"/>
    <col min="6152" max="6152" width="10.42578125" style="344" customWidth="1"/>
    <col min="6153" max="6153" width="8.7109375" style="344" customWidth="1"/>
    <col min="6154" max="6154" width="14.7109375" style="344" customWidth="1"/>
    <col min="6155" max="6156" width="9.7109375" style="344" customWidth="1"/>
    <col min="6157" max="6157" width="10.42578125" style="344" customWidth="1"/>
    <col min="6158" max="6158" width="11.85546875" style="344" customWidth="1"/>
    <col min="6159" max="6159" width="9.7109375" style="344" customWidth="1"/>
    <col min="6160" max="6160" width="10.28515625" style="344" customWidth="1"/>
    <col min="6161" max="6163" width="9.140625" style="344" customWidth="1"/>
    <col min="6164" max="6164" width="11" style="344" customWidth="1"/>
    <col min="6165" max="6400" width="9.140625" style="344"/>
    <col min="6401" max="6401" width="4.7109375" style="344" customWidth="1"/>
    <col min="6402" max="6402" width="16.85546875" style="344" customWidth="1"/>
    <col min="6403" max="6403" width="14.85546875" style="344" customWidth="1"/>
    <col min="6404" max="6404" width="14.140625" style="344" customWidth="1"/>
    <col min="6405" max="6405" width="16.42578125" style="344" customWidth="1"/>
    <col min="6406" max="6406" width="9.7109375" style="344" customWidth="1"/>
    <col min="6407" max="6407" width="9.85546875" style="344" customWidth="1"/>
    <col min="6408" max="6408" width="10.42578125" style="344" customWidth="1"/>
    <col min="6409" max="6409" width="8.7109375" style="344" customWidth="1"/>
    <col min="6410" max="6410" width="14.7109375" style="344" customWidth="1"/>
    <col min="6411" max="6412" width="9.7109375" style="344" customWidth="1"/>
    <col min="6413" max="6413" width="10.42578125" style="344" customWidth="1"/>
    <col min="6414" max="6414" width="11.85546875" style="344" customWidth="1"/>
    <col min="6415" max="6415" width="9.7109375" style="344" customWidth="1"/>
    <col min="6416" max="6416" width="10.28515625" style="344" customWidth="1"/>
    <col min="6417" max="6419" width="9.140625" style="344" customWidth="1"/>
    <col min="6420" max="6420" width="11" style="344" customWidth="1"/>
    <col min="6421" max="6656" width="9.140625" style="344"/>
    <col min="6657" max="6657" width="4.7109375" style="344" customWidth="1"/>
    <col min="6658" max="6658" width="16.85546875" style="344" customWidth="1"/>
    <col min="6659" max="6659" width="14.85546875" style="344" customWidth="1"/>
    <col min="6660" max="6660" width="14.140625" style="344" customWidth="1"/>
    <col min="6661" max="6661" width="16.42578125" style="344" customWidth="1"/>
    <col min="6662" max="6662" width="9.7109375" style="344" customWidth="1"/>
    <col min="6663" max="6663" width="9.85546875" style="344" customWidth="1"/>
    <col min="6664" max="6664" width="10.42578125" style="344" customWidth="1"/>
    <col min="6665" max="6665" width="8.7109375" style="344" customWidth="1"/>
    <col min="6666" max="6666" width="14.7109375" style="344" customWidth="1"/>
    <col min="6667" max="6668" width="9.7109375" style="344" customWidth="1"/>
    <col min="6669" max="6669" width="10.42578125" style="344" customWidth="1"/>
    <col min="6670" max="6670" width="11.85546875" style="344" customWidth="1"/>
    <col min="6671" max="6671" width="9.7109375" style="344" customWidth="1"/>
    <col min="6672" max="6672" width="10.28515625" style="344" customWidth="1"/>
    <col min="6673" max="6675" width="9.140625" style="344" customWidth="1"/>
    <col min="6676" max="6676" width="11" style="344" customWidth="1"/>
    <col min="6677" max="6912" width="9.140625" style="344"/>
    <col min="6913" max="6913" width="4.7109375" style="344" customWidth="1"/>
    <col min="6914" max="6914" width="16.85546875" style="344" customWidth="1"/>
    <col min="6915" max="6915" width="14.85546875" style="344" customWidth="1"/>
    <col min="6916" max="6916" width="14.140625" style="344" customWidth="1"/>
    <col min="6917" max="6917" width="16.42578125" style="344" customWidth="1"/>
    <col min="6918" max="6918" width="9.7109375" style="344" customWidth="1"/>
    <col min="6919" max="6919" width="9.85546875" style="344" customWidth="1"/>
    <col min="6920" max="6920" width="10.42578125" style="344" customWidth="1"/>
    <col min="6921" max="6921" width="8.7109375" style="344" customWidth="1"/>
    <col min="6922" max="6922" width="14.7109375" style="344" customWidth="1"/>
    <col min="6923" max="6924" width="9.7109375" style="344" customWidth="1"/>
    <col min="6925" max="6925" width="10.42578125" style="344" customWidth="1"/>
    <col min="6926" max="6926" width="11.85546875" style="344" customWidth="1"/>
    <col min="6927" max="6927" width="9.7109375" style="344" customWidth="1"/>
    <col min="6928" max="6928" width="10.28515625" style="344" customWidth="1"/>
    <col min="6929" max="6931" width="9.140625" style="344" customWidth="1"/>
    <col min="6932" max="6932" width="11" style="344" customWidth="1"/>
    <col min="6933" max="7168" width="9.140625" style="344"/>
    <col min="7169" max="7169" width="4.7109375" style="344" customWidth="1"/>
    <col min="7170" max="7170" width="16.85546875" style="344" customWidth="1"/>
    <col min="7171" max="7171" width="14.85546875" style="344" customWidth="1"/>
    <col min="7172" max="7172" width="14.140625" style="344" customWidth="1"/>
    <col min="7173" max="7173" width="16.42578125" style="344" customWidth="1"/>
    <col min="7174" max="7174" width="9.7109375" style="344" customWidth="1"/>
    <col min="7175" max="7175" width="9.85546875" style="344" customWidth="1"/>
    <col min="7176" max="7176" width="10.42578125" style="344" customWidth="1"/>
    <col min="7177" max="7177" width="8.7109375" style="344" customWidth="1"/>
    <col min="7178" max="7178" width="14.7109375" style="344" customWidth="1"/>
    <col min="7179" max="7180" width="9.7109375" style="344" customWidth="1"/>
    <col min="7181" max="7181" width="10.42578125" style="344" customWidth="1"/>
    <col min="7182" max="7182" width="11.85546875" style="344" customWidth="1"/>
    <col min="7183" max="7183" width="9.7109375" style="344" customWidth="1"/>
    <col min="7184" max="7184" width="10.28515625" style="344" customWidth="1"/>
    <col min="7185" max="7187" width="9.140625" style="344" customWidth="1"/>
    <col min="7188" max="7188" width="11" style="344" customWidth="1"/>
    <col min="7189" max="7424" width="9.140625" style="344"/>
    <col min="7425" max="7425" width="4.7109375" style="344" customWidth="1"/>
    <col min="7426" max="7426" width="16.85546875" style="344" customWidth="1"/>
    <col min="7427" max="7427" width="14.85546875" style="344" customWidth="1"/>
    <col min="7428" max="7428" width="14.140625" style="344" customWidth="1"/>
    <col min="7429" max="7429" width="16.42578125" style="344" customWidth="1"/>
    <col min="7430" max="7430" width="9.7109375" style="344" customWidth="1"/>
    <col min="7431" max="7431" width="9.85546875" style="344" customWidth="1"/>
    <col min="7432" max="7432" width="10.42578125" style="344" customWidth="1"/>
    <col min="7433" max="7433" width="8.7109375" style="344" customWidth="1"/>
    <col min="7434" max="7434" width="14.7109375" style="344" customWidth="1"/>
    <col min="7435" max="7436" width="9.7109375" style="344" customWidth="1"/>
    <col min="7437" max="7437" width="10.42578125" style="344" customWidth="1"/>
    <col min="7438" max="7438" width="11.85546875" style="344" customWidth="1"/>
    <col min="7439" max="7439" width="9.7109375" style="344" customWidth="1"/>
    <col min="7440" max="7440" width="10.28515625" style="344" customWidth="1"/>
    <col min="7441" max="7443" width="9.140625" style="344" customWidth="1"/>
    <col min="7444" max="7444" width="11" style="344" customWidth="1"/>
    <col min="7445" max="7680" width="9.140625" style="344"/>
    <col min="7681" max="7681" width="4.7109375" style="344" customWidth="1"/>
    <col min="7682" max="7682" width="16.85546875" style="344" customWidth="1"/>
    <col min="7683" max="7683" width="14.85546875" style="344" customWidth="1"/>
    <col min="7684" max="7684" width="14.140625" style="344" customWidth="1"/>
    <col min="7685" max="7685" width="16.42578125" style="344" customWidth="1"/>
    <col min="7686" max="7686" width="9.7109375" style="344" customWidth="1"/>
    <col min="7687" max="7687" width="9.85546875" style="344" customWidth="1"/>
    <col min="7688" max="7688" width="10.42578125" style="344" customWidth="1"/>
    <col min="7689" max="7689" width="8.7109375" style="344" customWidth="1"/>
    <col min="7690" max="7690" width="14.7109375" style="344" customWidth="1"/>
    <col min="7691" max="7692" width="9.7109375" style="344" customWidth="1"/>
    <col min="7693" max="7693" width="10.42578125" style="344" customWidth="1"/>
    <col min="7694" max="7694" width="11.85546875" style="344" customWidth="1"/>
    <col min="7695" max="7695" width="9.7109375" style="344" customWidth="1"/>
    <col min="7696" max="7696" width="10.28515625" style="344" customWidth="1"/>
    <col min="7697" max="7699" width="9.140625" style="344" customWidth="1"/>
    <col min="7700" max="7700" width="11" style="344" customWidth="1"/>
    <col min="7701" max="7936" width="9.140625" style="344"/>
    <col min="7937" max="7937" width="4.7109375" style="344" customWidth="1"/>
    <col min="7938" max="7938" width="16.85546875" style="344" customWidth="1"/>
    <col min="7939" max="7939" width="14.85546875" style="344" customWidth="1"/>
    <col min="7940" max="7940" width="14.140625" style="344" customWidth="1"/>
    <col min="7941" max="7941" width="16.42578125" style="344" customWidth="1"/>
    <col min="7942" max="7942" width="9.7109375" style="344" customWidth="1"/>
    <col min="7943" max="7943" width="9.85546875" style="344" customWidth="1"/>
    <col min="7944" max="7944" width="10.42578125" style="344" customWidth="1"/>
    <col min="7945" max="7945" width="8.7109375" style="344" customWidth="1"/>
    <col min="7946" max="7946" width="14.7109375" style="344" customWidth="1"/>
    <col min="7947" max="7948" width="9.7109375" style="344" customWidth="1"/>
    <col min="7949" max="7949" width="10.42578125" style="344" customWidth="1"/>
    <col min="7950" max="7950" width="11.85546875" style="344" customWidth="1"/>
    <col min="7951" max="7951" width="9.7109375" style="344" customWidth="1"/>
    <col min="7952" max="7952" width="10.28515625" style="344" customWidth="1"/>
    <col min="7953" max="7955" width="9.140625" style="344" customWidth="1"/>
    <col min="7956" max="7956" width="11" style="344" customWidth="1"/>
    <col min="7957" max="8192" width="9.140625" style="344"/>
    <col min="8193" max="8193" width="4.7109375" style="344" customWidth="1"/>
    <col min="8194" max="8194" width="16.85546875" style="344" customWidth="1"/>
    <col min="8195" max="8195" width="14.85546875" style="344" customWidth="1"/>
    <col min="8196" max="8196" width="14.140625" style="344" customWidth="1"/>
    <col min="8197" max="8197" width="16.42578125" style="344" customWidth="1"/>
    <col min="8198" max="8198" width="9.7109375" style="344" customWidth="1"/>
    <col min="8199" max="8199" width="9.85546875" style="344" customWidth="1"/>
    <col min="8200" max="8200" width="10.42578125" style="344" customWidth="1"/>
    <col min="8201" max="8201" width="8.7109375" style="344" customWidth="1"/>
    <col min="8202" max="8202" width="14.7109375" style="344" customWidth="1"/>
    <col min="8203" max="8204" width="9.7109375" style="344" customWidth="1"/>
    <col min="8205" max="8205" width="10.42578125" style="344" customWidth="1"/>
    <col min="8206" max="8206" width="11.85546875" style="344" customWidth="1"/>
    <col min="8207" max="8207" width="9.7109375" style="344" customWidth="1"/>
    <col min="8208" max="8208" width="10.28515625" style="344" customWidth="1"/>
    <col min="8209" max="8211" width="9.140625" style="344" customWidth="1"/>
    <col min="8212" max="8212" width="11" style="344" customWidth="1"/>
    <col min="8213" max="8448" width="9.140625" style="344"/>
    <col min="8449" max="8449" width="4.7109375" style="344" customWidth="1"/>
    <col min="8450" max="8450" width="16.85546875" style="344" customWidth="1"/>
    <col min="8451" max="8451" width="14.85546875" style="344" customWidth="1"/>
    <col min="8452" max="8452" width="14.140625" style="344" customWidth="1"/>
    <col min="8453" max="8453" width="16.42578125" style="344" customWidth="1"/>
    <col min="8454" max="8454" width="9.7109375" style="344" customWidth="1"/>
    <col min="8455" max="8455" width="9.85546875" style="344" customWidth="1"/>
    <col min="8456" max="8456" width="10.42578125" style="344" customWidth="1"/>
    <col min="8457" max="8457" width="8.7109375" style="344" customWidth="1"/>
    <col min="8458" max="8458" width="14.7109375" style="344" customWidth="1"/>
    <col min="8459" max="8460" width="9.7109375" style="344" customWidth="1"/>
    <col min="8461" max="8461" width="10.42578125" style="344" customWidth="1"/>
    <col min="8462" max="8462" width="11.85546875" style="344" customWidth="1"/>
    <col min="8463" max="8463" width="9.7109375" style="344" customWidth="1"/>
    <col min="8464" max="8464" width="10.28515625" style="344" customWidth="1"/>
    <col min="8465" max="8467" width="9.140625" style="344" customWidth="1"/>
    <col min="8468" max="8468" width="11" style="344" customWidth="1"/>
    <col min="8469" max="8704" width="9.140625" style="344"/>
    <col min="8705" max="8705" width="4.7109375" style="344" customWidth="1"/>
    <col min="8706" max="8706" width="16.85546875" style="344" customWidth="1"/>
    <col min="8707" max="8707" width="14.85546875" style="344" customWidth="1"/>
    <col min="8708" max="8708" width="14.140625" style="344" customWidth="1"/>
    <col min="8709" max="8709" width="16.42578125" style="344" customWidth="1"/>
    <col min="8710" max="8710" width="9.7109375" style="344" customWidth="1"/>
    <col min="8711" max="8711" width="9.85546875" style="344" customWidth="1"/>
    <col min="8712" max="8712" width="10.42578125" style="344" customWidth="1"/>
    <col min="8713" max="8713" width="8.7109375" style="344" customWidth="1"/>
    <col min="8714" max="8714" width="14.7109375" style="344" customWidth="1"/>
    <col min="8715" max="8716" width="9.7109375" style="344" customWidth="1"/>
    <col min="8717" max="8717" width="10.42578125" style="344" customWidth="1"/>
    <col min="8718" max="8718" width="11.85546875" style="344" customWidth="1"/>
    <col min="8719" max="8719" width="9.7109375" style="344" customWidth="1"/>
    <col min="8720" max="8720" width="10.28515625" style="344" customWidth="1"/>
    <col min="8721" max="8723" width="9.140625" style="344" customWidth="1"/>
    <col min="8724" max="8724" width="11" style="344" customWidth="1"/>
    <col min="8725" max="8960" width="9.140625" style="344"/>
    <col min="8961" max="8961" width="4.7109375" style="344" customWidth="1"/>
    <col min="8962" max="8962" width="16.85546875" style="344" customWidth="1"/>
    <col min="8963" max="8963" width="14.85546875" style="344" customWidth="1"/>
    <col min="8964" max="8964" width="14.140625" style="344" customWidth="1"/>
    <col min="8965" max="8965" width="16.42578125" style="344" customWidth="1"/>
    <col min="8966" max="8966" width="9.7109375" style="344" customWidth="1"/>
    <col min="8967" max="8967" width="9.85546875" style="344" customWidth="1"/>
    <col min="8968" max="8968" width="10.42578125" style="344" customWidth="1"/>
    <col min="8969" max="8969" width="8.7109375" style="344" customWidth="1"/>
    <col min="8970" max="8970" width="14.7109375" style="344" customWidth="1"/>
    <col min="8971" max="8972" width="9.7109375" style="344" customWidth="1"/>
    <col min="8973" max="8973" width="10.42578125" style="344" customWidth="1"/>
    <col min="8974" max="8974" width="11.85546875" style="344" customWidth="1"/>
    <col min="8975" max="8975" width="9.7109375" style="344" customWidth="1"/>
    <col min="8976" max="8976" width="10.28515625" style="344" customWidth="1"/>
    <col min="8977" max="8979" width="9.140625" style="344" customWidth="1"/>
    <col min="8980" max="8980" width="11" style="344" customWidth="1"/>
    <col min="8981" max="9216" width="9.140625" style="344"/>
    <col min="9217" max="9217" width="4.7109375" style="344" customWidth="1"/>
    <col min="9218" max="9218" width="16.85546875" style="344" customWidth="1"/>
    <col min="9219" max="9219" width="14.85546875" style="344" customWidth="1"/>
    <col min="9220" max="9220" width="14.140625" style="344" customWidth="1"/>
    <col min="9221" max="9221" width="16.42578125" style="344" customWidth="1"/>
    <col min="9222" max="9222" width="9.7109375" style="344" customWidth="1"/>
    <col min="9223" max="9223" width="9.85546875" style="344" customWidth="1"/>
    <col min="9224" max="9224" width="10.42578125" style="344" customWidth="1"/>
    <col min="9225" max="9225" width="8.7109375" style="344" customWidth="1"/>
    <col min="9226" max="9226" width="14.7109375" style="344" customWidth="1"/>
    <col min="9227" max="9228" width="9.7109375" style="344" customWidth="1"/>
    <col min="9229" max="9229" width="10.42578125" style="344" customWidth="1"/>
    <col min="9230" max="9230" width="11.85546875" style="344" customWidth="1"/>
    <col min="9231" max="9231" width="9.7109375" style="344" customWidth="1"/>
    <col min="9232" max="9232" width="10.28515625" style="344" customWidth="1"/>
    <col min="9233" max="9235" width="9.140625" style="344" customWidth="1"/>
    <col min="9236" max="9236" width="11" style="344" customWidth="1"/>
    <col min="9237" max="9472" width="9.140625" style="344"/>
    <col min="9473" max="9473" width="4.7109375" style="344" customWidth="1"/>
    <col min="9474" max="9474" width="16.85546875" style="344" customWidth="1"/>
    <col min="9475" max="9475" width="14.85546875" style="344" customWidth="1"/>
    <col min="9476" max="9476" width="14.140625" style="344" customWidth="1"/>
    <col min="9477" max="9477" width="16.42578125" style="344" customWidth="1"/>
    <col min="9478" max="9478" width="9.7109375" style="344" customWidth="1"/>
    <col min="9479" max="9479" width="9.85546875" style="344" customWidth="1"/>
    <col min="9480" max="9480" width="10.42578125" style="344" customWidth="1"/>
    <col min="9481" max="9481" width="8.7109375" style="344" customWidth="1"/>
    <col min="9482" max="9482" width="14.7109375" style="344" customWidth="1"/>
    <col min="9483" max="9484" width="9.7109375" style="344" customWidth="1"/>
    <col min="9485" max="9485" width="10.42578125" style="344" customWidth="1"/>
    <col min="9486" max="9486" width="11.85546875" style="344" customWidth="1"/>
    <col min="9487" max="9487" width="9.7109375" style="344" customWidth="1"/>
    <col min="9488" max="9488" width="10.28515625" style="344" customWidth="1"/>
    <col min="9489" max="9491" width="9.140625" style="344" customWidth="1"/>
    <col min="9492" max="9492" width="11" style="344" customWidth="1"/>
    <col min="9493" max="9728" width="9.140625" style="344"/>
    <col min="9729" max="9729" width="4.7109375" style="344" customWidth="1"/>
    <col min="9730" max="9730" width="16.85546875" style="344" customWidth="1"/>
    <col min="9731" max="9731" width="14.85546875" style="344" customWidth="1"/>
    <col min="9732" max="9732" width="14.140625" style="344" customWidth="1"/>
    <col min="9733" max="9733" width="16.42578125" style="344" customWidth="1"/>
    <col min="9734" max="9734" width="9.7109375" style="344" customWidth="1"/>
    <col min="9735" max="9735" width="9.85546875" style="344" customWidth="1"/>
    <col min="9736" max="9736" width="10.42578125" style="344" customWidth="1"/>
    <col min="9737" max="9737" width="8.7109375" style="344" customWidth="1"/>
    <col min="9738" max="9738" width="14.7109375" style="344" customWidth="1"/>
    <col min="9739" max="9740" width="9.7109375" style="344" customWidth="1"/>
    <col min="9741" max="9741" width="10.42578125" style="344" customWidth="1"/>
    <col min="9742" max="9742" width="11.85546875" style="344" customWidth="1"/>
    <col min="9743" max="9743" width="9.7109375" style="344" customWidth="1"/>
    <col min="9744" max="9744" width="10.28515625" style="344" customWidth="1"/>
    <col min="9745" max="9747" width="9.140625" style="344" customWidth="1"/>
    <col min="9748" max="9748" width="11" style="344" customWidth="1"/>
    <col min="9749" max="9984" width="9.140625" style="344"/>
    <col min="9985" max="9985" width="4.7109375" style="344" customWidth="1"/>
    <col min="9986" max="9986" width="16.85546875" style="344" customWidth="1"/>
    <col min="9987" max="9987" width="14.85546875" style="344" customWidth="1"/>
    <col min="9988" max="9988" width="14.140625" style="344" customWidth="1"/>
    <col min="9989" max="9989" width="16.42578125" style="344" customWidth="1"/>
    <col min="9990" max="9990" width="9.7109375" style="344" customWidth="1"/>
    <col min="9991" max="9991" width="9.85546875" style="344" customWidth="1"/>
    <col min="9992" max="9992" width="10.42578125" style="344" customWidth="1"/>
    <col min="9993" max="9993" width="8.7109375" style="344" customWidth="1"/>
    <col min="9994" max="9994" width="14.7109375" style="344" customWidth="1"/>
    <col min="9995" max="9996" width="9.7109375" style="344" customWidth="1"/>
    <col min="9997" max="9997" width="10.42578125" style="344" customWidth="1"/>
    <col min="9998" max="9998" width="11.85546875" style="344" customWidth="1"/>
    <col min="9999" max="9999" width="9.7109375" style="344" customWidth="1"/>
    <col min="10000" max="10000" width="10.28515625" style="344" customWidth="1"/>
    <col min="10001" max="10003" width="9.140625" style="344" customWidth="1"/>
    <col min="10004" max="10004" width="11" style="344" customWidth="1"/>
    <col min="10005" max="10240" width="9.140625" style="344"/>
    <col min="10241" max="10241" width="4.7109375" style="344" customWidth="1"/>
    <col min="10242" max="10242" width="16.85546875" style="344" customWidth="1"/>
    <col min="10243" max="10243" width="14.85546875" style="344" customWidth="1"/>
    <col min="10244" max="10244" width="14.140625" style="344" customWidth="1"/>
    <col min="10245" max="10245" width="16.42578125" style="344" customWidth="1"/>
    <col min="10246" max="10246" width="9.7109375" style="344" customWidth="1"/>
    <col min="10247" max="10247" width="9.85546875" style="344" customWidth="1"/>
    <col min="10248" max="10248" width="10.42578125" style="344" customWidth="1"/>
    <col min="10249" max="10249" width="8.7109375" style="344" customWidth="1"/>
    <col min="10250" max="10250" width="14.7109375" style="344" customWidth="1"/>
    <col min="10251" max="10252" width="9.7109375" style="344" customWidth="1"/>
    <col min="10253" max="10253" width="10.42578125" style="344" customWidth="1"/>
    <col min="10254" max="10254" width="11.85546875" style="344" customWidth="1"/>
    <col min="10255" max="10255" width="9.7109375" style="344" customWidth="1"/>
    <col min="10256" max="10256" width="10.28515625" style="344" customWidth="1"/>
    <col min="10257" max="10259" width="9.140625" style="344" customWidth="1"/>
    <col min="10260" max="10260" width="11" style="344" customWidth="1"/>
    <col min="10261" max="10496" width="9.140625" style="344"/>
    <col min="10497" max="10497" width="4.7109375" style="344" customWidth="1"/>
    <col min="10498" max="10498" width="16.85546875" style="344" customWidth="1"/>
    <col min="10499" max="10499" width="14.85546875" style="344" customWidth="1"/>
    <col min="10500" max="10500" width="14.140625" style="344" customWidth="1"/>
    <col min="10501" max="10501" width="16.42578125" style="344" customWidth="1"/>
    <col min="10502" max="10502" width="9.7109375" style="344" customWidth="1"/>
    <col min="10503" max="10503" width="9.85546875" style="344" customWidth="1"/>
    <col min="10504" max="10504" width="10.42578125" style="344" customWidth="1"/>
    <col min="10505" max="10505" width="8.7109375" style="344" customWidth="1"/>
    <col min="10506" max="10506" width="14.7109375" style="344" customWidth="1"/>
    <col min="10507" max="10508" width="9.7109375" style="344" customWidth="1"/>
    <col min="10509" max="10509" width="10.42578125" style="344" customWidth="1"/>
    <col min="10510" max="10510" width="11.85546875" style="344" customWidth="1"/>
    <col min="10511" max="10511" width="9.7109375" style="344" customWidth="1"/>
    <col min="10512" max="10512" width="10.28515625" style="344" customWidth="1"/>
    <col min="10513" max="10515" width="9.140625" style="344" customWidth="1"/>
    <col min="10516" max="10516" width="11" style="344" customWidth="1"/>
    <col min="10517" max="10752" width="9.140625" style="344"/>
    <col min="10753" max="10753" width="4.7109375" style="344" customWidth="1"/>
    <col min="10754" max="10754" width="16.85546875" style="344" customWidth="1"/>
    <col min="10755" max="10755" width="14.85546875" style="344" customWidth="1"/>
    <col min="10756" max="10756" width="14.140625" style="344" customWidth="1"/>
    <col min="10757" max="10757" width="16.42578125" style="344" customWidth="1"/>
    <col min="10758" max="10758" width="9.7109375" style="344" customWidth="1"/>
    <col min="10759" max="10759" width="9.85546875" style="344" customWidth="1"/>
    <col min="10760" max="10760" width="10.42578125" style="344" customWidth="1"/>
    <col min="10761" max="10761" width="8.7109375" style="344" customWidth="1"/>
    <col min="10762" max="10762" width="14.7109375" style="344" customWidth="1"/>
    <col min="10763" max="10764" width="9.7109375" style="344" customWidth="1"/>
    <col min="10765" max="10765" width="10.42578125" style="344" customWidth="1"/>
    <col min="10766" max="10766" width="11.85546875" style="344" customWidth="1"/>
    <col min="10767" max="10767" width="9.7109375" style="344" customWidth="1"/>
    <col min="10768" max="10768" width="10.28515625" style="344" customWidth="1"/>
    <col min="10769" max="10771" width="9.140625" style="344" customWidth="1"/>
    <col min="10772" max="10772" width="11" style="344" customWidth="1"/>
    <col min="10773" max="11008" width="9.140625" style="344"/>
    <col min="11009" max="11009" width="4.7109375" style="344" customWidth="1"/>
    <col min="11010" max="11010" width="16.85546875" style="344" customWidth="1"/>
    <col min="11011" max="11011" width="14.85546875" style="344" customWidth="1"/>
    <col min="11012" max="11012" width="14.140625" style="344" customWidth="1"/>
    <col min="11013" max="11013" width="16.42578125" style="344" customWidth="1"/>
    <col min="11014" max="11014" width="9.7109375" style="344" customWidth="1"/>
    <col min="11015" max="11015" width="9.85546875" style="344" customWidth="1"/>
    <col min="11016" max="11016" width="10.42578125" style="344" customWidth="1"/>
    <col min="11017" max="11017" width="8.7109375" style="344" customWidth="1"/>
    <col min="11018" max="11018" width="14.7109375" style="344" customWidth="1"/>
    <col min="11019" max="11020" width="9.7109375" style="344" customWidth="1"/>
    <col min="11021" max="11021" width="10.42578125" style="344" customWidth="1"/>
    <col min="11022" max="11022" width="11.85546875" style="344" customWidth="1"/>
    <col min="11023" max="11023" width="9.7109375" style="344" customWidth="1"/>
    <col min="11024" max="11024" width="10.28515625" style="344" customWidth="1"/>
    <col min="11025" max="11027" width="9.140625" style="344" customWidth="1"/>
    <col min="11028" max="11028" width="11" style="344" customWidth="1"/>
    <col min="11029" max="11264" width="9.140625" style="344"/>
    <col min="11265" max="11265" width="4.7109375" style="344" customWidth="1"/>
    <col min="11266" max="11266" width="16.85546875" style="344" customWidth="1"/>
    <col min="11267" max="11267" width="14.85546875" style="344" customWidth="1"/>
    <col min="11268" max="11268" width="14.140625" style="344" customWidth="1"/>
    <col min="11269" max="11269" width="16.42578125" style="344" customWidth="1"/>
    <col min="11270" max="11270" width="9.7109375" style="344" customWidth="1"/>
    <col min="11271" max="11271" width="9.85546875" style="344" customWidth="1"/>
    <col min="11272" max="11272" width="10.42578125" style="344" customWidth="1"/>
    <col min="11273" max="11273" width="8.7109375" style="344" customWidth="1"/>
    <col min="11274" max="11274" width="14.7109375" style="344" customWidth="1"/>
    <col min="11275" max="11276" width="9.7109375" style="344" customWidth="1"/>
    <col min="11277" max="11277" width="10.42578125" style="344" customWidth="1"/>
    <col min="11278" max="11278" width="11.85546875" style="344" customWidth="1"/>
    <col min="11279" max="11279" width="9.7109375" style="344" customWidth="1"/>
    <col min="11280" max="11280" width="10.28515625" style="344" customWidth="1"/>
    <col min="11281" max="11283" width="9.140625" style="344" customWidth="1"/>
    <col min="11284" max="11284" width="11" style="344" customWidth="1"/>
    <col min="11285" max="11520" width="9.140625" style="344"/>
    <col min="11521" max="11521" width="4.7109375" style="344" customWidth="1"/>
    <col min="11522" max="11522" width="16.85546875" style="344" customWidth="1"/>
    <col min="11523" max="11523" width="14.85546875" style="344" customWidth="1"/>
    <col min="11524" max="11524" width="14.140625" style="344" customWidth="1"/>
    <col min="11525" max="11525" width="16.42578125" style="344" customWidth="1"/>
    <col min="11526" max="11526" width="9.7109375" style="344" customWidth="1"/>
    <col min="11527" max="11527" width="9.85546875" style="344" customWidth="1"/>
    <col min="11528" max="11528" width="10.42578125" style="344" customWidth="1"/>
    <col min="11529" max="11529" width="8.7109375" style="344" customWidth="1"/>
    <col min="11530" max="11530" width="14.7109375" style="344" customWidth="1"/>
    <col min="11531" max="11532" width="9.7109375" style="344" customWidth="1"/>
    <col min="11533" max="11533" width="10.42578125" style="344" customWidth="1"/>
    <col min="11534" max="11534" width="11.85546875" style="344" customWidth="1"/>
    <col min="11535" max="11535" width="9.7109375" style="344" customWidth="1"/>
    <col min="11536" max="11536" width="10.28515625" style="344" customWidth="1"/>
    <col min="11537" max="11539" width="9.140625" style="344" customWidth="1"/>
    <col min="11540" max="11540" width="11" style="344" customWidth="1"/>
    <col min="11541" max="11776" width="9.140625" style="344"/>
    <col min="11777" max="11777" width="4.7109375" style="344" customWidth="1"/>
    <col min="11778" max="11778" width="16.85546875" style="344" customWidth="1"/>
    <col min="11779" max="11779" width="14.85546875" style="344" customWidth="1"/>
    <col min="11780" max="11780" width="14.140625" style="344" customWidth="1"/>
    <col min="11781" max="11781" width="16.42578125" style="344" customWidth="1"/>
    <col min="11782" max="11782" width="9.7109375" style="344" customWidth="1"/>
    <col min="11783" max="11783" width="9.85546875" style="344" customWidth="1"/>
    <col min="11784" max="11784" width="10.42578125" style="344" customWidth="1"/>
    <col min="11785" max="11785" width="8.7109375" style="344" customWidth="1"/>
    <col min="11786" max="11786" width="14.7109375" style="344" customWidth="1"/>
    <col min="11787" max="11788" width="9.7109375" style="344" customWidth="1"/>
    <col min="11789" max="11789" width="10.42578125" style="344" customWidth="1"/>
    <col min="11790" max="11790" width="11.85546875" style="344" customWidth="1"/>
    <col min="11791" max="11791" width="9.7109375" style="344" customWidth="1"/>
    <col min="11792" max="11792" width="10.28515625" style="344" customWidth="1"/>
    <col min="11793" max="11795" width="9.140625" style="344" customWidth="1"/>
    <col min="11796" max="11796" width="11" style="344" customWidth="1"/>
    <col min="11797" max="12032" width="9.140625" style="344"/>
    <col min="12033" max="12033" width="4.7109375" style="344" customWidth="1"/>
    <col min="12034" max="12034" width="16.85546875" style="344" customWidth="1"/>
    <col min="12035" max="12035" width="14.85546875" style="344" customWidth="1"/>
    <col min="12036" max="12036" width="14.140625" style="344" customWidth="1"/>
    <col min="12037" max="12037" width="16.42578125" style="344" customWidth="1"/>
    <col min="12038" max="12038" width="9.7109375" style="344" customWidth="1"/>
    <col min="12039" max="12039" width="9.85546875" style="344" customWidth="1"/>
    <col min="12040" max="12040" width="10.42578125" style="344" customWidth="1"/>
    <col min="12041" max="12041" width="8.7109375" style="344" customWidth="1"/>
    <col min="12042" max="12042" width="14.7109375" style="344" customWidth="1"/>
    <col min="12043" max="12044" width="9.7109375" style="344" customWidth="1"/>
    <col min="12045" max="12045" width="10.42578125" style="344" customWidth="1"/>
    <col min="12046" max="12046" width="11.85546875" style="344" customWidth="1"/>
    <col min="12047" max="12047" width="9.7109375" style="344" customWidth="1"/>
    <col min="12048" max="12048" width="10.28515625" style="344" customWidth="1"/>
    <col min="12049" max="12051" width="9.140625" style="344" customWidth="1"/>
    <col min="12052" max="12052" width="11" style="344" customWidth="1"/>
    <col min="12053" max="12288" width="9.140625" style="344"/>
    <col min="12289" max="12289" width="4.7109375" style="344" customWidth="1"/>
    <col min="12290" max="12290" width="16.85546875" style="344" customWidth="1"/>
    <col min="12291" max="12291" width="14.85546875" style="344" customWidth="1"/>
    <col min="12292" max="12292" width="14.140625" style="344" customWidth="1"/>
    <col min="12293" max="12293" width="16.42578125" style="344" customWidth="1"/>
    <col min="12294" max="12294" width="9.7109375" style="344" customWidth="1"/>
    <col min="12295" max="12295" width="9.85546875" style="344" customWidth="1"/>
    <col min="12296" max="12296" width="10.42578125" style="344" customWidth="1"/>
    <col min="12297" max="12297" width="8.7109375" style="344" customWidth="1"/>
    <col min="12298" max="12298" width="14.7109375" style="344" customWidth="1"/>
    <col min="12299" max="12300" width="9.7109375" style="344" customWidth="1"/>
    <col min="12301" max="12301" width="10.42578125" style="344" customWidth="1"/>
    <col min="12302" max="12302" width="11.85546875" style="344" customWidth="1"/>
    <col min="12303" max="12303" width="9.7109375" style="344" customWidth="1"/>
    <col min="12304" max="12304" width="10.28515625" style="344" customWidth="1"/>
    <col min="12305" max="12307" width="9.140625" style="344" customWidth="1"/>
    <col min="12308" max="12308" width="11" style="344" customWidth="1"/>
    <col min="12309" max="12544" width="9.140625" style="344"/>
    <col min="12545" max="12545" width="4.7109375" style="344" customWidth="1"/>
    <col min="12546" max="12546" width="16.85546875" style="344" customWidth="1"/>
    <col min="12547" max="12547" width="14.85546875" style="344" customWidth="1"/>
    <col min="12548" max="12548" width="14.140625" style="344" customWidth="1"/>
    <col min="12549" max="12549" width="16.42578125" style="344" customWidth="1"/>
    <col min="12550" max="12550" width="9.7109375" style="344" customWidth="1"/>
    <col min="12551" max="12551" width="9.85546875" style="344" customWidth="1"/>
    <col min="12552" max="12552" width="10.42578125" style="344" customWidth="1"/>
    <col min="12553" max="12553" width="8.7109375" style="344" customWidth="1"/>
    <col min="12554" max="12554" width="14.7109375" style="344" customWidth="1"/>
    <col min="12555" max="12556" width="9.7109375" style="344" customWidth="1"/>
    <col min="12557" max="12557" width="10.42578125" style="344" customWidth="1"/>
    <col min="12558" max="12558" width="11.85546875" style="344" customWidth="1"/>
    <col min="12559" max="12559" width="9.7109375" style="344" customWidth="1"/>
    <col min="12560" max="12560" width="10.28515625" style="344" customWidth="1"/>
    <col min="12561" max="12563" width="9.140625" style="344" customWidth="1"/>
    <col min="12564" max="12564" width="11" style="344" customWidth="1"/>
    <col min="12565" max="12800" width="9.140625" style="344"/>
    <col min="12801" max="12801" width="4.7109375" style="344" customWidth="1"/>
    <col min="12802" max="12802" width="16.85546875" style="344" customWidth="1"/>
    <col min="12803" max="12803" width="14.85546875" style="344" customWidth="1"/>
    <col min="12804" max="12804" width="14.140625" style="344" customWidth="1"/>
    <col min="12805" max="12805" width="16.42578125" style="344" customWidth="1"/>
    <col min="12806" max="12806" width="9.7109375" style="344" customWidth="1"/>
    <col min="12807" max="12807" width="9.85546875" style="344" customWidth="1"/>
    <col min="12808" max="12808" width="10.42578125" style="344" customWidth="1"/>
    <col min="12809" max="12809" width="8.7109375" style="344" customWidth="1"/>
    <col min="12810" max="12810" width="14.7109375" style="344" customWidth="1"/>
    <col min="12811" max="12812" width="9.7109375" style="344" customWidth="1"/>
    <col min="12813" max="12813" width="10.42578125" style="344" customWidth="1"/>
    <col min="12814" max="12814" width="11.85546875" style="344" customWidth="1"/>
    <col min="12815" max="12815" width="9.7109375" style="344" customWidth="1"/>
    <col min="12816" max="12816" width="10.28515625" style="344" customWidth="1"/>
    <col min="12817" max="12819" width="9.140625" style="344" customWidth="1"/>
    <col min="12820" max="12820" width="11" style="344" customWidth="1"/>
    <col min="12821" max="13056" width="9.140625" style="344"/>
    <col min="13057" max="13057" width="4.7109375" style="344" customWidth="1"/>
    <col min="13058" max="13058" width="16.85546875" style="344" customWidth="1"/>
    <col min="13059" max="13059" width="14.85546875" style="344" customWidth="1"/>
    <col min="13060" max="13060" width="14.140625" style="344" customWidth="1"/>
    <col min="13061" max="13061" width="16.42578125" style="344" customWidth="1"/>
    <col min="13062" max="13062" width="9.7109375" style="344" customWidth="1"/>
    <col min="13063" max="13063" width="9.85546875" style="344" customWidth="1"/>
    <col min="13064" max="13064" width="10.42578125" style="344" customWidth="1"/>
    <col min="13065" max="13065" width="8.7109375" style="344" customWidth="1"/>
    <col min="13066" max="13066" width="14.7109375" style="344" customWidth="1"/>
    <col min="13067" max="13068" width="9.7109375" style="344" customWidth="1"/>
    <col min="13069" max="13069" width="10.42578125" style="344" customWidth="1"/>
    <col min="13070" max="13070" width="11.85546875" style="344" customWidth="1"/>
    <col min="13071" max="13071" width="9.7109375" style="344" customWidth="1"/>
    <col min="13072" max="13072" width="10.28515625" style="344" customWidth="1"/>
    <col min="13073" max="13075" width="9.140625" style="344" customWidth="1"/>
    <col min="13076" max="13076" width="11" style="344" customWidth="1"/>
    <col min="13077" max="13312" width="9.140625" style="344"/>
    <col min="13313" max="13313" width="4.7109375" style="344" customWidth="1"/>
    <col min="13314" max="13314" width="16.85546875" style="344" customWidth="1"/>
    <col min="13315" max="13315" width="14.85546875" style="344" customWidth="1"/>
    <col min="13316" max="13316" width="14.140625" style="344" customWidth="1"/>
    <col min="13317" max="13317" width="16.42578125" style="344" customWidth="1"/>
    <col min="13318" max="13318" width="9.7109375" style="344" customWidth="1"/>
    <col min="13319" max="13319" width="9.85546875" style="344" customWidth="1"/>
    <col min="13320" max="13320" width="10.42578125" style="344" customWidth="1"/>
    <col min="13321" max="13321" width="8.7109375" style="344" customWidth="1"/>
    <col min="13322" max="13322" width="14.7109375" style="344" customWidth="1"/>
    <col min="13323" max="13324" width="9.7109375" style="344" customWidth="1"/>
    <col min="13325" max="13325" width="10.42578125" style="344" customWidth="1"/>
    <col min="13326" max="13326" width="11.85546875" style="344" customWidth="1"/>
    <col min="13327" max="13327" width="9.7109375" style="344" customWidth="1"/>
    <col min="13328" max="13328" width="10.28515625" style="344" customWidth="1"/>
    <col min="13329" max="13331" width="9.140625" style="344" customWidth="1"/>
    <col min="13332" max="13332" width="11" style="344" customWidth="1"/>
    <col min="13333" max="13568" width="9.140625" style="344"/>
    <col min="13569" max="13569" width="4.7109375" style="344" customWidth="1"/>
    <col min="13570" max="13570" width="16.85546875" style="344" customWidth="1"/>
    <col min="13571" max="13571" width="14.85546875" style="344" customWidth="1"/>
    <col min="13572" max="13572" width="14.140625" style="344" customWidth="1"/>
    <col min="13573" max="13573" width="16.42578125" style="344" customWidth="1"/>
    <col min="13574" max="13574" width="9.7109375" style="344" customWidth="1"/>
    <col min="13575" max="13575" width="9.85546875" style="344" customWidth="1"/>
    <col min="13576" max="13576" width="10.42578125" style="344" customWidth="1"/>
    <col min="13577" max="13577" width="8.7109375" style="344" customWidth="1"/>
    <col min="13578" max="13578" width="14.7109375" style="344" customWidth="1"/>
    <col min="13579" max="13580" width="9.7109375" style="344" customWidth="1"/>
    <col min="13581" max="13581" width="10.42578125" style="344" customWidth="1"/>
    <col min="13582" max="13582" width="11.85546875" style="344" customWidth="1"/>
    <col min="13583" max="13583" width="9.7109375" style="344" customWidth="1"/>
    <col min="13584" max="13584" width="10.28515625" style="344" customWidth="1"/>
    <col min="13585" max="13587" width="9.140625" style="344" customWidth="1"/>
    <col min="13588" max="13588" width="11" style="344" customWidth="1"/>
    <col min="13589" max="13824" width="9.140625" style="344"/>
    <col min="13825" max="13825" width="4.7109375" style="344" customWidth="1"/>
    <col min="13826" max="13826" width="16.85546875" style="344" customWidth="1"/>
    <col min="13827" max="13827" width="14.85546875" style="344" customWidth="1"/>
    <col min="13828" max="13828" width="14.140625" style="344" customWidth="1"/>
    <col min="13829" max="13829" width="16.42578125" style="344" customWidth="1"/>
    <col min="13830" max="13830" width="9.7109375" style="344" customWidth="1"/>
    <col min="13831" max="13831" width="9.85546875" style="344" customWidth="1"/>
    <col min="13832" max="13832" width="10.42578125" style="344" customWidth="1"/>
    <col min="13833" max="13833" width="8.7109375" style="344" customWidth="1"/>
    <col min="13834" max="13834" width="14.7109375" style="344" customWidth="1"/>
    <col min="13835" max="13836" width="9.7109375" style="344" customWidth="1"/>
    <col min="13837" max="13837" width="10.42578125" style="344" customWidth="1"/>
    <col min="13838" max="13838" width="11.85546875" style="344" customWidth="1"/>
    <col min="13839" max="13839" width="9.7109375" style="344" customWidth="1"/>
    <col min="13840" max="13840" width="10.28515625" style="344" customWidth="1"/>
    <col min="13841" max="13843" width="9.140625" style="344" customWidth="1"/>
    <col min="13844" max="13844" width="11" style="344" customWidth="1"/>
    <col min="13845" max="14080" width="9.140625" style="344"/>
    <col min="14081" max="14081" width="4.7109375" style="344" customWidth="1"/>
    <col min="14082" max="14082" width="16.85546875" style="344" customWidth="1"/>
    <col min="14083" max="14083" width="14.85546875" style="344" customWidth="1"/>
    <col min="14084" max="14084" width="14.140625" style="344" customWidth="1"/>
    <col min="14085" max="14085" width="16.42578125" style="344" customWidth="1"/>
    <col min="14086" max="14086" width="9.7109375" style="344" customWidth="1"/>
    <col min="14087" max="14087" width="9.85546875" style="344" customWidth="1"/>
    <col min="14088" max="14088" width="10.42578125" style="344" customWidth="1"/>
    <col min="14089" max="14089" width="8.7109375" style="344" customWidth="1"/>
    <col min="14090" max="14090" width="14.7109375" style="344" customWidth="1"/>
    <col min="14091" max="14092" width="9.7109375" style="344" customWidth="1"/>
    <col min="14093" max="14093" width="10.42578125" style="344" customWidth="1"/>
    <col min="14094" max="14094" width="11.85546875" style="344" customWidth="1"/>
    <col min="14095" max="14095" width="9.7109375" style="344" customWidth="1"/>
    <col min="14096" max="14096" width="10.28515625" style="344" customWidth="1"/>
    <col min="14097" max="14099" width="9.140625" style="344" customWidth="1"/>
    <col min="14100" max="14100" width="11" style="344" customWidth="1"/>
    <col min="14101" max="14336" width="9.140625" style="344"/>
    <col min="14337" max="14337" width="4.7109375" style="344" customWidth="1"/>
    <col min="14338" max="14338" width="16.85546875" style="344" customWidth="1"/>
    <col min="14339" max="14339" width="14.85546875" style="344" customWidth="1"/>
    <col min="14340" max="14340" width="14.140625" style="344" customWidth="1"/>
    <col min="14341" max="14341" width="16.42578125" style="344" customWidth="1"/>
    <col min="14342" max="14342" width="9.7109375" style="344" customWidth="1"/>
    <col min="14343" max="14343" width="9.85546875" style="344" customWidth="1"/>
    <col min="14344" max="14344" width="10.42578125" style="344" customWidth="1"/>
    <col min="14345" max="14345" width="8.7109375" style="344" customWidth="1"/>
    <col min="14346" max="14346" width="14.7109375" style="344" customWidth="1"/>
    <col min="14347" max="14348" width="9.7109375" style="344" customWidth="1"/>
    <col min="14349" max="14349" width="10.42578125" style="344" customWidth="1"/>
    <col min="14350" max="14350" width="11.85546875" style="344" customWidth="1"/>
    <col min="14351" max="14351" width="9.7109375" style="344" customWidth="1"/>
    <col min="14352" max="14352" width="10.28515625" style="344" customWidth="1"/>
    <col min="14353" max="14355" width="9.140625" style="344" customWidth="1"/>
    <col min="14356" max="14356" width="11" style="344" customWidth="1"/>
    <col min="14357" max="14592" width="9.140625" style="344"/>
    <col min="14593" max="14593" width="4.7109375" style="344" customWidth="1"/>
    <col min="14594" max="14594" width="16.85546875" style="344" customWidth="1"/>
    <col min="14595" max="14595" width="14.85546875" style="344" customWidth="1"/>
    <col min="14596" max="14596" width="14.140625" style="344" customWidth="1"/>
    <col min="14597" max="14597" width="16.42578125" style="344" customWidth="1"/>
    <col min="14598" max="14598" width="9.7109375" style="344" customWidth="1"/>
    <col min="14599" max="14599" width="9.85546875" style="344" customWidth="1"/>
    <col min="14600" max="14600" width="10.42578125" style="344" customWidth="1"/>
    <col min="14601" max="14601" width="8.7109375" style="344" customWidth="1"/>
    <col min="14602" max="14602" width="14.7109375" style="344" customWidth="1"/>
    <col min="14603" max="14604" width="9.7109375" style="344" customWidth="1"/>
    <col min="14605" max="14605" width="10.42578125" style="344" customWidth="1"/>
    <col min="14606" max="14606" width="11.85546875" style="344" customWidth="1"/>
    <col min="14607" max="14607" width="9.7109375" style="344" customWidth="1"/>
    <col min="14608" max="14608" width="10.28515625" style="344" customWidth="1"/>
    <col min="14609" max="14611" width="9.140625" style="344" customWidth="1"/>
    <col min="14612" max="14612" width="11" style="344" customWidth="1"/>
    <col min="14613" max="14848" width="9.140625" style="344"/>
    <col min="14849" max="14849" width="4.7109375" style="344" customWidth="1"/>
    <col min="14850" max="14850" width="16.85546875" style="344" customWidth="1"/>
    <col min="14851" max="14851" width="14.85546875" style="344" customWidth="1"/>
    <col min="14852" max="14852" width="14.140625" style="344" customWidth="1"/>
    <col min="14853" max="14853" width="16.42578125" style="344" customWidth="1"/>
    <col min="14854" max="14854" width="9.7109375" style="344" customWidth="1"/>
    <col min="14855" max="14855" width="9.85546875" style="344" customWidth="1"/>
    <col min="14856" max="14856" width="10.42578125" style="344" customWidth="1"/>
    <col min="14857" max="14857" width="8.7109375" style="344" customWidth="1"/>
    <col min="14858" max="14858" width="14.7109375" style="344" customWidth="1"/>
    <col min="14859" max="14860" width="9.7109375" style="344" customWidth="1"/>
    <col min="14861" max="14861" width="10.42578125" style="344" customWidth="1"/>
    <col min="14862" max="14862" width="11.85546875" style="344" customWidth="1"/>
    <col min="14863" max="14863" width="9.7109375" style="344" customWidth="1"/>
    <col min="14864" max="14864" width="10.28515625" style="344" customWidth="1"/>
    <col min="14865" max="14867" width="9.140625" style="344" customWidth="1"/>
    <col min="14868" max="14868" width="11" style="344" customWidth="1"/>
    <col min="14869" max="15104" width="9.140625" style="344"/>
    <col min="15105" max="15105" width="4.7109375" style="344" customWidth="1"/>
    <col min="15106" max="15106" width="16.85546875" style="344" customWidth="1"/>
    <col min="15107" max="15107" width="14.85546875" style="344" customWidth="1"/>
    <col min="15108" max="15108" width="14.140625" style="344" customWidth="1"/>
    <col min="15109" max="15109" width="16.42578125" style="344" customWidth="1"/>
    <col min="15110" max="15110" width="9.7109375" style="344" customWidth="1"/>
    <col min="15111" max="15111" width="9.85546875" style="344" customWidth="1"/>
    <col min="15112" max="15112" width="10.42578125" style="344" customWidth="1"/>
    <col min="15113" max="15113" width="8.7109375" style="344" customWidth="1"/>
    <col min="15114" max="15114" width="14.7109375" style="344" customWidth="1"/>
    <col min="15115" max="15116" width="9.7109375" style="344" customWidth="1"/>
    <col min="15117" max="15117" width="10.42578125" style="344" customWidth="1"/>
    <col min="15118" max="15118" width="11.85546875" style="344" customWidth="1"/>
    <col min="15119" max="15119" width="9.7109375" style="344" customWidth="1"/>
    <col min="15120" max="15120" width="10.28515625" style="344" customWidth="1"/>
    <col min="15121" max="15123" width="9.140625" style="344" customWidth="1"/>
    <col min="15124" max="15124" width="11" style="344" customWidth="1"/>
    <col min="15125" max="15360" width="9.140625" style="344"/>
    <col min="15361" max="15361" width="4.7109375" style="344" customWidth="1"/>
    <col min="15362" max="15362" width="16.85546875" style="344" customWidth="1"/>
    <col min="15363" max="15363" width="14.85546875" style="344" customWidth="1"/>
    <col min="15364" max="15364" width="14.140625" style="344" customWidth="1"/>
    <col min="15365" max="15365" width="16.42578125" style="344" customWidth="1"/>
    <col min="15366" max="15366" width="9.7109375" style="344" customWidth="1"/>
    <col min="15367" max="15367" width="9.85546875" style="344" customWidth="1"/>
    <col min="15368" max="15368" width="10.42578125" style="344" customWidth="1"/>
    <col min="15369" max="15369" width="8.7109375" style="344" customWidth="1"/>
    <col min="15370" max="15370" width="14.7109375" style="344" customWidth="1"/>
    <col min="15371" max="15372" width="9.7109375" style="344" customWidth="1"/>
    <col min="15373" max="15373" width="10.42578125" style="344" customWidth="1"/>
    <col min="15374" max="15374" width="11.85546875" style="344" customWidth="1"/>
    <col min="15375" max="15375" width="9.7109375" style="344" customWidth="1"/>
    <col min="15376" max="15376" width="10.28515625" style="344" customWidth="1"/>
    <col min="15377" max="15379" width="9.140625" style="344" customWidth="1"/>
    <col min="15380" max="15380" width="11" style="344" customWidth="1"/>
    <col min="15381" max="15616" width="9.140625" style="344"/>
    <col min="15617" max="15617" width="4.7109375" style="344" customWidth="1"/>
    <col min="15618" max="15618" width="16.85546875" style="344" customWidth="1"/>
    <col min="15619" max="15619" width="14.85546875" style="344" customWidth="1"/>
    <col min="15620" max="15620" width="14.140625" style="344" customWidth="1"/>
    <col min="15621" max="15621" width="16.42578125" style="344" customWidth="1"/>
    <col min="15622" max="15622" width="9.7109375" style="344" customWidth="1"/>
    <col min="15623" max="15623" width="9.85546875" style="344" customWidth="1"/>
    <col min="15624" max="15624" width="10.42578125" style="344" customWidth="1"/>
    <col min="15625" max="15625" width="8.7109375" style="344" customWidth="1"/>
    <col min="15626" max="15626" width="14.7109375" style="344" customWidth="1"/>
    <col min="15627" max="15628" width="9.7109375" style="344" customWidth="1"/>
    <col min="15629" max="15629" width="10.42578125" style="344" customWidth="1"/>
    <col min="15630" max="15630" width="11.85546875" style="344" customWidth="1"/>
    <col min="15631" max="15631" width="9.7109375" style="344" customWidth="1"/>
    <col min="15632" max="15632" width="10.28515625" style="344" customWidth="1"/>
    <col min="15633" max="15635" width="9.140625" style="344" customWidth="1"/>
    <col min="15636" max="15636" width="11" style="344" customWidth="1"/>
    <col min="15637" max="15872" width="9.140625" style="344"/>
    <col min="15873" max="15873" width="4.7109375" style="344" customWidth="1"/>
    <col min="15874" max="15874" width="16.85546875" style="344" customWidth="1"/>
    <col min="15875" max="15875" width="14.85546875" style="344" customWidth="1"/>
    <col min="15876" max="15876" width="14.140625" style="344" customWidth="1"/>
    <col min="15877" max="15877" width="16.42578125" style="344" customWidth="1"/>
    <col min="15878" max="15878" width="9.7109375" style="344" customWidth="1"/>
    <col min="15879" max="15879" width="9.85546875" style="344" customWidth="1"/>
    <col min="15880" max="15880" width="10.42578125" style="344" customWidth="1"/>
    <col min="15881" max="15881" width="8.7109375" style="344" customWidth="1"/>
    <col min="15882" max="15882" width="14.7109375" style="344" customWidth="1"/>
    <col min="15883" max="15884" width="9.7109375" style="344" customWidth="1"/>
    <col min="15885" max="15885" width="10.42578125" style="344" customWidth="1"/>
    <col min="15886" max="15886" width="11.85546875" style="344" customWidth="1"/>
    <col min="15887" max="15887" width="9.7109375" style="344" customWidth="1"/>
    <col min="15888" max="15888" width="10.28515625" style="344" customWidth="1"/>
    <col min="15889" max="15891" width="9.140625" style="344" customWidth="1"/>
    <col min="15892" max="15892" width="11" style="344" customWidth="1"/>
    <col min="15893" max="16128" width="9.140625" style="344"/>
    <col min="16129" max="16129" width="4.7109375" style="344" customWidth="1"/>
    <col min="16130" max="16130" width="16.85546875" style="344" customWidth="1"/>
    <col min="16131" max="16131" width="14.85546875" style="344" customWidth="1"/>
    <col min="16132" max="16132" width="14.140625" style="344" customWidth="1"/>
    <col min="16133" max="16133" width="16.42578125" style="344" customWidth="1"/>
    <col min="16134" max="16134" width="9.7109375" style="344" customWidth="1"/>
    <col min="16135" max="16135" width="9.85546875" style="344" customWidth="1"/>
    <col min="16136" max="16136" width="10.42578125" style="344" customWidth="1"/>
    <col min="16137" max="16137" width="8.7109375" style="344" customWidth="1"/>
    <col min="16138" max="16138" width="14.7109375" style="344" customWidth="1"/>
    <col min="16139" max="16140" width="9.7109375" style="344" customWidth="1"/>
    <col min="16141" max="16141" width="10.42578125" style="344" customWidth="1"/>
    <col min="16142" max="16142" width="11.85546875" style="344" customWidth="1"/>
    <col min="16143" max="16143" width="9.7109375" style="344" customWidth="1"/>
    <col min="16144" max="16144" width="10.28515625" style="344" customWidth="1"/>
    <col min="16145" max="16147" width="9.140625" style="344" customWidth="1"/>
    <col min="16148" max="16148" width="11" style="344" customWidth="1"/>
    <col min="16149" max="16384" width="9.140625" style="344"/>
  </cols>
  <sheetData>
    <row r="1" spans="1:16" s="334" customFormat="1" ht="15.75" customHeight="1" x14ac:dyDescent="0.25">
      <c r="P1" s="334" t="s">
        <v>70</v>
      </c>
    </row>
    <row r="2" spans="1:16" s="335" customFormat="1" ht="18" customHeight="1" x14ac:dyDescent="0.4">
      <c r="B2" s="743" t="s">
        <v>0</v>
      </c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743"/>
      <c r="N2" s="743"/>
      <c r="O2" s="743"/>
      <c r="P2" s="743"/>
    </row>
    <row r="3" spans="1:16" s="336" customFormat="1" ht="42" customHeight="1" x14ac:dyDescent="0.35">
      <c r="B3" s="744" t="s">
        <v>174</v>
      </c>
      <c r="C3" s="744"/>
      <c r="D3" s="744"/>
      <c r="E3" s="744"/>
      <c r="F3" s="744"/>
      <c r="G3" s="744"/>
      <c r="H3" s="744"/>
      <c r="I3" s="744"/>
      <c r="J3" s="744"/>
      <c r="K3" s="744"/>
      <c r="L3" s="744"/>
      <c r="M3" s="744"/>
      <c r="N3" s="744"/>
      <c r="O3" s="744"/>
      <c r="P3" s="744"/>
    </row>
    <row r="4" spans="1:16" s="334" customFormat="1" ht="22.5" customHeight="1" thickBot="1" x14ac:dyDescent="0.4">
      <c r="B4" s="745" t="s">
        <v>66</v>
      </c>
      <c r="C4" s="745"/>
      <c r="D4" s="745"/>
      <c r="E4" s="745"/>
      <c r="F4" s="745"/>
      <c r="G4" s="745"/>
      <c r="H4" s="745"/>
      <c r="I4" s="745"/>
      <c r="J4" s="745"/>
      <c r="K4" s="745"/>
      <c r="L4" s="745"/>
      <c r="M4" s="745"/>
      <c r="N4" s="745"/>
      <c r="O4" s="745"/>
      <c r="P4" s="745"/>
    </row>
    <row r="5" spans="1:16" s="337" customFormat="1" ht="39" customHeight="1" thickBot="1" x14ac:dyDescent="0.3">
      <c r="A5" s="746" t="s">
        <v>1</v>
      </c>
      <c r="B5" s="749" t="s">
        <v>72</v>
      </c>
      <c r="C5" s="751" t="s">
        <v>73</v>
      </c>
      <c r="D5" s="753" t="s">
        <v>2</v>
      </c>
      <c r="E5" s="755" t="s">
        <v>3</v>
      </c>
      <c r="F5" s="756"/>
      <c r="G5" s="756"/>
      <c r="H5" s="756"/>
      <c r="I5" s="757"/>
      <c r="J5" s="755" t="s">
        <v>4</v>
      </c>
      <c r="K5" s="756"/>
      <c r="L5" s="756"/>
      <c r="M5" s="756"/>
      <c r="N5" s="757"/>
      <c r="O5" s="758" t="s">
        <v>5</v>
      </c>
      <c r="P5" s="759"/>
    </row>
    <row r="6" spans="1:16" s="337" customFormat="1" ht="46.5" customHeight="1" x14ac:dyDescent="0.25">
      <c r="A6" s="747"/>
      <c r="B6" s="750"/>
      <c r="C6" s="752"/>
      <c r="D6" s="754"/>
      <c r="E6" s="742" t="s">
        <v>74</v>
      </c>
      <c r="F6" s="741" t="s">
        <v>6</v>
      </c>
      <c r="G6" s="741"/>
      <c r="H6" s="741" t="s">
        <v>7</v>
      </c>
      <c r="I6" s="764"/>
      <c r="J6" s="742" t="s">
        <v>75</v>
      </c>
      <c r="K6" s="741" t="s">
        <v>76</v>
      </c>
      <c r="L6" s="741"/>
      <c r="M6" s="741" t="s">
        <v>9</v>
      </c>
      <c r="N6" s="741"/>
      <c r="O6" s="760" t="s">
        <v>10</v>
      </c>
      <c r="P6" s="762" t="s">
        <v>11</v>
      </c>
    </row>
    <row r="7" spans="1:16" s="337" customFormat="1" ht="48" customHeight="1" thickBot="1" x14ac:dyDescent="0.3">
      <c r="A7" s="748"/>
      <c r="B7" s="750"/>
      <c r="C7" s="752"/>
      <c r="D7" s="754"/>
      <c r="E7" s="742"/>
      <c r="F7" s="338" t="s">
        <v>12</v>
      </c>
      <c r="G7" s="338" t="s">
        <v>13</v>
      </c>
      <c r="H7" s="338" t="s">
        <v>12</v>
      </c>
      <c r="I7" s="338" t="s">
        <v>13</v>
      </c>
      <c r="J7" s="742"/>
      <c r="K7" s="338" t="s">
        <v>12</v>
      </c>
      <c r="L7" s="338" t="s">
        <v>13</v>
      </c>
      <c r="M7" s="338" t="s">
        <v>12</v>
      </c>
      <c r="N7" s="338" t="s">
        <v>13</v>
      </c>
      <c r="O7" s="761"/>
      <c r="P7" s="763"/>
    </row>
    <row r="8" spans="1:16" s="343" customFormat="1" ht="15.75" customHeight="1" thickBot="1" x14ac:dyDescent="0.3">
      <c r="A8" s="339">
        <v>1</v>
      </c>
      <c r="B8" s="340">
        <v>2</v>
      </c>
      <c r="C8" s="341">
        <v>3</v>
      </c>
      <c r="D8" s="341">
        <v>4</v>
      </c>
      <c r="E8" s="341">
        <v>5</v>
      </c>
      <c r="F8" s="341">
        <v>6</v>
      </c>
      <c r="G8" s="341">
        <v>7</v>
      </c>
      <c r="H8" s="341">
        <v>8</v>
      </c>
      <c r="I8" s="341">
        <v>9</v>
      </c>
      <c r="J8" s="341">
        <v>10</v>
      </c>
      <c r="K8" s="341">
        <v>11</v>
      </c>
      <c r="L8" s="341">
        <v>12</v>
      </c>
      <c r="M8" s="341">
        <v>13</v>
      </c>
      <c r="N8" s="341">
        <v>14</v>
      </c>
      <c r="O8" s="341">
        <v>15</v>
      </c>
      <c r="P8" s="342">
        <v>16</v>
      </c>
    </row>
    <row r="9" spans="1:16" ht="19.5" customHeight="1" x14ac:dyDescent="0.25">
      <c r="A9" s="475">
        <v>1</v>
      </c>
      <c r="B9" s="478" t="s">
        <v>175</v>
      </c>
      <c r="C9" s="481">
        <f>E14+J14</f>
        <v>19321.230000000003</v>
      </c>
      <c r="D9" s="133" t="s">
        <v>14</v>
      </c>
      <c r="E9" s="133">
        <v>1373.82</v>
      </c>
      <c r="F9" s="132">
        <v>1183.02</v>
      </c>
      <c r="G9" s="132">
        <v>1183.02</v>
      </c>
      <c r="H9" s="132">
        <v>730</v>
      </c>
      <c r="I9" s="132">
        <v>730</v>
      </c>
      <c r="J9" s="132">
        <v>586.99</v>
      </c>
      <c r="K9" s="132">
        <v>582.47</v>
      </c>
      <c r="L9" s="132">
        <v>582.47</v>
      </c>
      <c r="M9" s="132">
        <v>700</v>
      </c>
      <c r="N9" s="132">
        <v>700</v>
      </c>
      <c r="O9" s="134">
        <f>G9+L9</f>
        <v>1765.49</v>
      </c>
      <c r="P9" s="135">
        <f>I9+N9</f>
        <v>1430</v>
      </c>
    </row>
    <row r="10" spans="1:16" ht="19.5" customHeight="1" x14ac:dyDescent="0.25">
      <c r="A10" s="476"/>
      <c r="B10" s="479"/>
      <c r="C10" s="482"/>
      <c r="D10" s="138" t="s">
        <v>78</v>
      </c>
      <c r="E10" s="138">
        <v>20.41</v>
      </c>
      <c r="F10" s="137">
        <v>9.5399999999999991</v>
      </c>
      <c r="G10" s="137">
        <v>9.5399999999999991</v>
      </c>
      <c r="H10" s="137">
        <v>12</v>
      </c>
      <c r="I10" s="137">
        <v>12</v>
      </c>
      <c r="J10" s="137">
        <v>0</v>
      </c>
      <c r="K10" s="137">
        <v>0</v>
      </c>
      <c r="L10" s="137">
        <v>0</v>
      </c>
      <c r="M10" s="137">
        <v>0</v>
      </c>
      <c r="N10" s="137">
        <v>0</v>
      </c>
      <c r="O10" s="134">
        <f>G10+L10</f>
        <v>9.5399999999999991</v>
      </c>
      <c r="P10" s="135">
        <f>I10+N10</f>
        <v>12</v>
      </c>
    </row>
    <row r="11" spans="1:16" ht="19.5" customHeight="1" x14ac:dyDescent="0.25">
      <c r="A11" s="476"/>
      <c r="B11" s="479"/>
      <c r="C11" s="482"/>
      <c r="D11" s="138" t="s">
        <v>15</v>
      </c>
      <c r="E11" s="138">
        <v>219.48</v>
      </c>
      <c r="F11" s="137">
        <v>199.63</v>
      </c>
      <c r="G11" s="137">
        <v>199.63</v>
      </c>
      <c r="H11" s="137">
        <v>150</v>
      </c>
      <c r="I11" s="137">
        <v>150</v>
      </c>
      <c r="J11" s="137">
        <v>1526.86</v>
      </c>
      <c r="K11" s="137">
        <v>1404.76</v>
      </c>
      <c r="L11" s="137">
        <v>1404.76</v>
      </c>
      <c r="M11" s="137">
        <v>93</v>
      </c>
      <c r="N11" s="137">
        <v>93</v>
      </c>
      <c r="O11" s="134">
        <f>G11+L11</f>
        <v>1604.3899999999999</v>
      </c>
      <c r="P11" s="135">
        <f>I11+N11</f>
        <v>243</v>
      </c>
    </row>
    <row r="12" spans="1:16" ht="19.5" customHeight="1" x14ac:dyDescent="0.25">
      <c r="A12" s="476"/>
      <c r="B12" s="479"/>
      <c r="C12" s="482"/>
      <c r="D12" s="138" t="s">
        <v>16</v>
      </c>
      <c r="E12" s="138">
        <v>4344.5200000000004</v>
      </c>
      <c r="F12" s="137">
        <v>4281.01</v>
      </c>
      <c r="G12" s="137">
        <v>4281.01</v>
      </c>
      <c r="H12" s="137">
        <v>2670</v>
      </c>
      <c r="I12" s="137">
        <v>2670</v>
      </c>
      <c r="J12" s="137">
        <v>8343.02</v>
      </c>
      <c r="K12" s="137">
        <v>8156.02</v>
      </c>
      <c r="L12" s="137">
        <v>8156.02</v>
      </c>
      <c r="M12" s="137">
        <v>2500</v>
      </c>
      <c r="N12" s="137">
        <v>2500</v>
      </c>
      <c r="O12" s="134">
        <f>G12+L12</f>
        <v>12437.03</v>
      </c>
      <c r="P12" s="135">
        <f>I12+N12</f>
        <v>5170</v>
      </c>
    </row>
    <row r="13" spans="1:16" ht="19.5" customHeight="1" thickBot="1" x14ac:dyDescent="0.3">
      <c r="A13" s="476"/>
      <c r="B13" s="480"/>
      <c r="C13" s="483"/>
      <c r="D13" s="140" t="s">
        <v>17</v>
      </c>
      <c r="E13" s="140">
        <v>1855.53</v>
      </c>
      <c r="F13" s="139">
        <v>1774.46</v>
      </c>
      <c r="G13" s="139">
        <v>1774.46</v>
      </c>
      <c r="H13" s="139">
        <v>1500</v>
      </c>
      <c r="I13" s="139">
        <v>1500</v>
      </c>
      <c r="J13" s="139">
        <v>1050.5999999999999</v>
      </c>
      <c r="K13" s="139">
        <v>1050.5999999999999</v>
      </c>
      <c r="L13" s="139">
        <v>1050.5999999999999</v>
      </c>
      <c r="M13" s="139">
        <v>645</v>
      </c>
      <c r="N13" s="139">
        <v>645</v>
      </c>
      <c r="O13" s="134">
        <f>G13+L13</f>
        <v>2825.06</v>
      </c>
      <c r="P13" s="135">
        <f>I13+N13</f>
        <v>2145</v>
      </c>
    </row>
    <row r="14" spans="1:16" ht="19.5" customHeight="1" thickBot="1" x14ac:dyDescent="0.3">
      <c r="A14" s="477"/>
      <c r="B14" s="484" t="s">
        <v>18</v>
      </c>
      <c r="C14" s="485"/>
      <c r="D14" s="485"/>
      <c r="E14" s="141">
        <f>E9+E10+E11+E12+E13</f>
        <v>7813.76</v>
      </c>
      <c r="F14" s="141">
        <f t="shared" ref="F14:P14" si="0">F9+F10+F11+F12+F13</f>
        <v>7447.6600000000008</v>
      </c>
      <c r="G14" s="141">
        <f t="shared" si="0"/>
        <v>7447.6600000000008</v>
      </c>
      <c r="H14" s="141">
        <f t="shared" si="0"/>
        <v>5062</v>
      </c>
      <c r="I14" s="141">
        <f t="shared" si="0"/>
        <v>5062</v>
      </c>
      <c r="J14" s="141">
        <f t="shared" si="0"/>
        <v>11507.470000000001</v>
      </c>
      <c r="K14" s="141">
        <f t="shared" si="0"/>
        <v>11193.85</v>
      </c>
      <c r="L14" s="141">
        <f t="shared" si="0"/>
        <v>11193.85</v>
      </c>
      <c r="M14" s="141">
        <f t="shared" si="0"/>
        <v>3938</v>
      </c>
      <c r="N14" s="141">
        <f t="shared" si="0"/>
        <v>3938</v>
      </c>
      <c r="O14" s="141">
        <f t="shared" si="0"/>
        <v>18641.510000000002</v>
      </c>
      <c r="P14" s="141">
        <f t="shared" si="0"/>
        <v>9000</v>
      </c>
    </row>
    <row r="15" spans="1:16" ht="19.5" customHeight="1" x14ac:dyDescent="0.25">
      <c r="A15" s="475">
        <v>2</v>
      </c>
      <c r="B15" s="478" t="s">
        <v>176</v>
      </c>
      <c r="C15" s="481">
        <f>E20+J20</f>
        <v>23950.82</v>
      </c>
      <c r="D15" s="133" t="s">
        <v>14</v>
      </c>
      <c r="E15" s="133">
        <v>1782.48</v>
      </c>
      <c r="F15" s="132">
        <v>319</v>
      </c>
      <c r="G15" s="132">
        <v>207.3</v>
      </c>
      <c r="H15" s="132">
        <v>3190</v>
      </c>
      <c r="I15" s="132">
        <v>2176</v>
      </c>
      <c r="J15" s="132">
        <v>34.36</v>
      </c>
      <c r="K15" s="132">
        <v>0</v>
      </c>
      <c r="L15" s="132">
        <v>0</v>
      </c>
      <c r="M15" s="132">
        <v>0</v>
      </c>
      <c r="N15" s="132">
        <v>0</v>
      </c>
      <c r="O15" s="134">
        <f>G15+L15</f>
        <v>207.3</v>
      </c>
      <c r="P15" s="135">
        <f>I15+N15</f>
        <v>2176</v>
      </c>
    </row>
    <row r="16" spans="1:16" ht="19.5" customHeight="1" x14ac:dyDescent="0.25">
      <c r="A16" s="476"/>
      <c r="B16" s="479"/>
      <c r="C16" s="482"/>
      <c r="D16" s="138" t="s">
        <v>78</v>
      </c>
      <c r="E16" s="138">
        <v>82.37</v>
      </c>
      <c r="F16" s="137">
        <v>1.05</v>
      </c>
      <c r="G16" s="137">
        <v>0.15</v>
      </c>
      <c r="H16" s="137">
        <v>26.25</v>
      </c>
      <c r="I16" s="137">
        <v>3.75</v>
      </c>
      <c r="J16" s="137">
        <v>6.73</v>
      </c>
      <c r="K16" s="137">
        <v>0</v>
      </c>
      <c r="L16" s="137">
        <v>0</v>
      </c>
      <c r="M16" s="137">
        <v>0</v>
      </c>
      <c r="N16" s="137">
        <v>0</v>
      </c>
      <c r="O16" s="134">
        <f>G16+L16</f>
        <v>0.15</v>
      </c>
      <c r="P16" s="135">
        <f>I16+N16</f>
        <v>3.75</v>
      </c>
    </row>
    <row r="17" spans="1:16" ht="19.5" customHeight="1" x14ac:dyDescent="0.25">
      <c r="A17" s="476"/>
      <c r="B17" s="479"/>
      <c r="C17" s="482"/>
      <c r="D17" s="138" t="s">
        <v>15</v>
      </c>
      <c r="E17" s="138">
        <v>544.44000000000005</v>
      </c>
      <c r="F17" s="137">
        <v>166</v>
      </c>
      <c r="G17" s="137">
        <v>166</v>
      </c>
      <c r="H17" s="137">
        <v>1660</v>
      </c>
      <c r="I17" s="137">
        <v>93</v>
      </c>
      <c r="J17" s="137">
        <v>812.47</v>
      </c>
      <c r="K17" s="137">
        <v>0</v>
      </c>
      <c r="L17" s="137">
        <v>0</v>
      </c>
      <c r="M17" s="137">
        <v>0</v>
      </c>
      <c r="N17" s="137">
        <v>0</v>
      </c>
      <c r="O17" s="134">
        <f>G17+L17</f>
        <v>166</v>
      </c>
      <c r="P17" s="135">
        <f>I17+N17</f>
        <v>93</v>
      </c>
    </row>
    <row r="18" spans="1:16" ht="19.5" customHeight="1" x14ac:dyDescent="0.25">
      <c r="A18" s="476"/>
      <c r="B18" s="479"/>
      <c r="C18" s="482"/>
      <c r="D18" s="138" t="s">
        <v>16</v>
      </c>
      <c r="E18" s="138">
        <v>8937.5</v>
      </c>
      <c r="F18" s="137">
        <v>37</v>
      </c>
      <c r="G18" s="137">
        <v>1.88</v>
      </c>
      <c r="H18" s="137">
        <v>370</v>
      </c>
      <c r="I18" s="137">
        <v>21.6</v>
      </c>
      <c r="J18" s="137">
        <v>8746.75</v>
      </c>
      <c r="K18" s="137">
        <v>0</v>
      </c>
      <c r="L18" s="137">
        <v>0</v>
      </c>
      <c r="M18" s="137">
        <v>0</v>
      </c>
      <c r="N18" s="137">
        <v>0</v>
      </c>
      <c r="O18" s="134">
        <f>G18+L18</f>
        <v>1.88</v>
      </c>
      <c r="P18" s="135">
        <f>I18+N18</f>
        <v>21.6</v>
      </c>
    </row>
    <row r="19" spans="1:16" ht="19.5" customHeight="1" thickBot="1" x14ac:dyDescent="0.3">
      <c r="A19" s="476"/>
      <c r="B19" s="480"/>
      <c r="C19" s="483"/>
      <c r="D19" s="140" t="s">
        <v>17</v>
      </c>
      <c r="E19" s="140">
        <v>1978.03</v>
      </c>
      <c r="F19" s="139">
        <v>0</v>
      </c>
      <c r="G19" s="139">
        <v>0</v>
      </c>
      <c r="H19" s="139">
        <v>0</v>
      </c>
      <c r="I19" s="139">
        <v>0</v>
      </c>
      <c r="J19" s="139">
        <v>1025.69</v>
      </c>
      <c r="K19" s="139">
        <v>0</v>
      </c>
      <c r="L19" s="139">
        <v>0</v>
      </c>
      <c r="M19" s="139">
        <v>0</v>
      </c>
      <c r="N19" s="139">
        <v>0</v>
      </c>
      <c r="O19" s="134">
        <f>G19+L19</f>
        <v>0</v>
      </c>
      <c r="P19" s="135">
        <f>I19+N19</f>
        <v>0</v>
      </c>
    </row>
    <row r="20" spans="1:16" ht="19.5" customHeight="1" thickBot="1" x14ac:dyDescent="0.3">
      <c r="A20" s="477"/>
      <c r="B20" s="484" t="s">
        <v>18</v>
      </c>
      <c r="C20" s="485"/>
      <c r="D20" s="485"/>
      <c r="E20" s="141">
        <f>E15+E16+E17+E18+E19</f>
        <v>13324.820000000002</v>
      </c>
      <c r="F20" s="141">
        <f t="shared" ref="F20:P20" si="1">F15+F16+F17+F18+F19</f>
        <v>523.04999999999995</v>
      </c>
      <c r="G20" s="141">
        <f t="shared" si="1"/>
        <v>375.33000000000004</v>
      </c>
      <c r="H20" s="141">
        <f t="shared" si="1"/>
        <v>5246.25</v>
      </c>
      <c r="I20" s="141">
        <f t="shared" si="1"/>
        <v>2294.35</v>
      </c>
      <c r="J20" s="141">
        <f t="shared" si="1"/>
        <v>10626</v>
      </c>
      <c r="K20" s="141">
        <f t="shared" si="1"/>
        <v>0</v>
      </c>
      <c r="L20" s="141">
        <f t="shared" si="1"/>
        <v>0</v>
      </c>
      <c r="M20" s="141">
        <f t="shared" si="1"/>
        <v>0</v>
      </c>
      <c r="N20" s="141">
        <f t="shared" si="1"/>
        <v>0</v>
      </c>
      <c r="O20" s="141">
        <f t="shared" si="1"/>
        <v>375.33000000000004</v>
      </c>
      <c r="P20" s="141">
        <f t="shared" si="1"/>
        <v>2294.35</v>
      </c>
    </row>
    <row r="21" spans="1:16" ht="19.5" customHeight="1" x14ac:dyDescent="0.25">
      <c r="A21" s="475">
        <v>3</v>
      </c>
      <c r="B21" s="478" t="s">
        <v>177</v>
      </c>
      <c r="C21" s="481">
        <f>E26+J26</f>
        <v>19766.300000000003</v>
      </c>
      <c r="D21" s="133" t="s">
        <v>14</v>
      </c>
      <c r="E21" s="133">
        <v>1986.52</v>
      </c>
      <c r="F21" s="132">
        <v>837</v>
      </c>
      <c r="G21" s="132">
        <v>585.91</v>
      </c>
      <c r="H21" s="132">
        <v>3699.54</v>
      </c>
      <c r="I21" s="132">
        <v>2400</v>
      </c>
      <c r="J21" s="132">
        <v>255.29</v>
      </c>
      <c r="K21" s="132">
        <v>100</v>
      </c>
      <c r="L21" s="132">
        <v>21.76</v>
      </c>
      <c r="M21" s="132">
        <v>442</v>
      </c>
      <c r="N21" s="132">
        <v>87.04</v>
      </c>
      <c r="O21" s="134">
        <f>G21+L21</f>
        <v>607.66999999999996</v>
      </c>
      <c r="P21" s="135">
        <f>I21+N21</f>
        <v>2487.04</v>
      </c>
    </row>
    <row r="22" spans="1:16" ht="19.5" customHeight="1" x14ac:dyDescent="0.25">
      <c r="A22" s="476"/>
      <c r="B22" s="479"/>
      <c r="C22" s="482"/>
      <c r="D22" s="138" t="s">
        <v>78</v>
      </c>
      <c r="E22" s="138">
        <v>344.33</v>
      </c>
      <c r="F22" s="137">
        <v>150</v>
      </c>
      <c r="G22" s="137">
        <v>111.86</v>
      </c>
      <c r="H22" s="137">
        <v>663</v>
      </c>
      <c r="I22" s="137">
        <v>470</v>
      </c>
      <c r="J22" s="137">
        <v>0.12</v>
      </c>
      <c r="K22" s="137">
        <v>6</v>
      </c>
      <c r="L22" s="137">
        <v>0</v>
      </c>
      <c r="M22" s="137">
        <v>26.52</v>
      </c>
      <c r="N22" s="137">
        <v>0</v>
      </c>
      <c r="O22" s="134">
        <f t="shared" ref="O22:O37" si="2">G22+L22</f>
        <v>111.86</v>
      </c>
      <c r="P22" s="135">
        <f t="shared" ref="P22:P37" si="3">I22+N22</f>
        <v>470</v>
      </c>
    </row>
    <row r="23" spans="1:16" ht="19.5" customHeight="1" x14ac:dyDescent="0.25">
      <c r="A23" s="476"/>
      <c r="B23" s="479"/>
      <c r="C23" s="482"/>
      <c r="D23" s="138" t="s">
        <v>15</v>
      </c>
      <c r="E23" s="138">
        <v>377.86</v>
      </c>
      <c r="F23" s="137">
        <v>300</v>
      </c>
      <c r="G23" s="137">
        <v>151</v>
      </c>
      <c r="H23" s="137">
        <v>604</v>
      </c>
      <c r="I23" s="137">
        <v>17.68</v>
      </c>
      <c r="J23" s="137">
        <v>840.16</v>
      </c>
      <c r="K23" s="137">
        <v>150</v>
      </c>
      <c r="L23" s="137">
        <v>0</v>
      </c>
      <c r="M23" s="137">
        <v>663</v>
      </c>
      <c r="N23" s="137">
        <v>0</v>
      </c>
      <c r="O23" s="134">
        <f t="shared" si="2"/>
        <v>151</v>
      </c>
      <c r="P23" s="135">
        <f t="shared" si="3"/>
        <v>17.68</v>
      </c>
    </row>
    <row r="24" spans="1:16" ht="19.5" customHeight="1" x14ac:dyDescent="0.25">
      <c r="A24" s="476"/>
      <c r="B24" s="479"/>
      <c r="C24" s="482"/>
      <c r="D24" s="138" t="s">
        <v>16</v>
      </c>
      <c r="E24" s="138">
        <v>7850.24</v>
      </c>
      <c r="F24" s="137">
        <v>1500</v>
      </c>
      <c r="G24" s="137">
        <v>65.180000000000007</v>
      </c>
      <c r="H24" s="137">
        <v>6630</v>
      </c>
      <c r="I24" s="137">
        <v>287</v>
      </c>
      <c r="J24" s="137">
        <v>5033.96</v>
      </c>
      <c r="K24" s="137">
        <v>200</v>
      </c>
      <c r="L24" s="137">
        <v>0</v>
      </c>
      <c r="M24" s="137">
        <v>884</v>
      </c>
      <c r="N24" s="137">
        <v>0</v>
      </c>
      <c r="O24" s="134">
        <f t="shared" si="2"/>
        <v>65.180000000000007</v>
      </c>
      <c r="P24" s="135">
        <f t="shared" si="3"/>
        <v>287</v>
      </c>
    </row>
    <row r="25" spans="1:16" ht="19.5" customHeight="1" thickBot="1" x14ac:dyDescent="0.3">
      <c r="A25" s="476"/>
      <c r="B25" s="480"/>
      <c r="C25" s="483"/>
      <c r="D25" s="140" t="s">
        <v>17</v>
      </c>
      <c r="E25" s="140">
        <v>2540.6799999999998</v>
      </c>
      <c r="F25" s="139">
        <v>50</v>
      </c>
      <c r="G25" s="139">
        <v>19.920000000000002</v>
      </c>
      <c r="H25" s="139">
        <v>221</v>
      </c>
      <c r="I25" s="139">
        <v>88.4</v>
      </c>
      <c r="J25" s="139">
        <v>537.14</v>
      </c>
      <c r="K25" s="139">
        <v>50</v>
      </c>
      <c r="L25" s="139">
        <v>0</v>
      </c>
      <c r="M25" s="139">
        <v>221</v>
      </c>
      <c r="N25" s="139">
        <v>0</v>
      </c>
      <c r="O25" s="134">
        <f t="shared" si="2"/>
        <v>19.920000000000002</v>
      </c>
      <c r="P25" s="135">
        <f t="shared" si="3"/>
        <v>88.4</v>
      </c>
    </row>
    <row r="26" spans="1:16" ht="19.5" customHeight="1" thickBot="1" x14ac:dyDescent="0.3">
      <c r="A26" s="477"/>
      <c r="B26" s="484" t="s">
        <v>18</v>
      </c>
      <c r="C26" s="485"/>
      <c r="D26" s="485"/>
      <c r="E26" s="141">
        <f>E21+E22+E23+E24+E25</f>
        <v>13099.630000000001</v>
      </c>
      <c r="F26" s="141">
        <f t="shared" ref="F26:P26" si="4">F21+F22+F23+F24+F25</f>
        <v>2837</v>
      </c>
      <c r="G26" s="141">
        <f t="shared" si="4"/>
        <v>933.87</v>
      </c>
      <c r="H26" s="141">
        <f t="shared" si="4"/>
        <v>11817.54</v>
      </c>
      <c r="I26" s="141">
        <f t="shared" si="4"/>
        <v>3263.08</v>
      </c>
      <c r="J26" s="141">
        <f t="shared" si="4"/>
        <v>6666.67</v>
      </c>
      <c r="K26" s="141">
        <f t="shared" si="4"/>
        <v>506</v>
      </c>
      <c r="L26" s="141">
        <f t="shared" si="4"/>
        <v>21.76</v>
      </c>
      <c r="M26" s="141">
        <f t="shared" si="4"/>
        <v>2236.52</v>
      </c>
      <c r="N26" s="141">
        <f t="shared" si="4"/>
        <v>87.04</v>
      </c>
      <c r="O26" s="141">
        <f t="shared" si="4"/>
        <v>955.63</v>
      </c>
      <c r="P26" s="141">
        <f t="shared" si="4"/>
        <v>3350.12</v>
      </c>
    </row>
    <row r="27" spans="1:16" ht="19.5" customHeight="1" x14ac:dyDescent="0.25">
      <c r="A27" s="475">
        <v>4</v>
      </c>
      <c r="B27" s="478" t="s">
        <v>178</v>
      </c>
      <c r="C27" s="481">
        <f>E32+J32</f>
        <v>22889.360000000001</v>
      </c>
      <c r="D27" s="133" t="s">
        <v>14</v>
      </c>
      <c r="E27" s="133">
        <v>716.47</v>
      </c>
      <c r="F27" s="132">
        <v>80</v>
      </c>
      <c r="G27" s="132">
        <v>131.8227</v>
      </c>
      <c r="H27" s="132">
        <v>5863.1670000000004</v>
      </c>
      <c r="I27" s="132">
        <v>4028.1170000000002</v>
      </c>
      <c r="J27" s="132">
        <v>16.97</v>
      </c>
      <c r="K27" s="132">
        <v>0</v>
      </c>
      <c r="L27" s="132">
        <v>0</v>
      </c>
      <c r="M27" s="132">
        <v>0</v>
      </c>
      <c r="N27" s="132">
        <v>0</v>
      </c>
      <c r="O27" s="134">
        <f>G27+L27</f>
        <v>131.8227</v>
      </c>
      <c r="P27" s="135">
        <f>I27+N27</f>
        <v>4028.1170000000002</v>
      </c>
    </row>
    <row r="28" spans="1:16" ht="19.5" customHeight="1" x14ac:dyDescent="0.25">
      <c r="A28" s="476"/>
      <c r="B28" s="479"/>
      <c r="C28" s="482"/>
      <c r="D28" s="138" t="s">
        <v>78</v>
      </c>
      <c r="E28" s="138">
        <v>2.54</v>
      </c>
      <c r="F28" s="137">
        <v>2.54</v>
      </c>
      <c r="G28" s="137">
        <v>2.5459999999999998</v>
      </c>
      <c r="H28" s="137">
        <v>261.84699999999998</v>
      </c>
      <c r="I28" s="137">
        <v>91.656000000000006</v>
      </c>
      <c r="J28" s="137">
        <v>0</v>
      </c>
      <c r="K28" s="137">
        <v>0</v>
      </c>
      <c r="L28" s="137">
        <v>0</v>
      </c>
      <c r="M28" s="137">
        <v>0</v>
      </c>
      <c r="N28" s="137">
        <v>0</v>
      </c>
      <c r="O28" s="134">
        <f>G28+L28</f>
        <v>2.5459999999999998</v>
      </c>
      <c r="P28" s="135">
        <f>I28+N28</f>
        <v>91.656000000000006</v>
      </c>
    </row>
    <row r="29" spans="1:16" ht="19.5" customHeight="1" x14ac:dyDescent="0.25">
      <c r="A29" s="476"/>
      <c r="B29" s="479"/>
      <c r="C29" s="482"/>
      <c r="D29" s="138" t="s">
        <v>15</v>
      </c>
      <c r="E29" s="138">
        <v>555.17999999999995</v>
      </c>
      <c r="F29" s="137">
        <v>50</v>
      </c>
      <c r="G29" s="137">
        <v>229.8545</v>
      </c>
      <c r="H29" s="137">
        <v>1741.1420000000001</v>
      </c>
      <c r="I29" s="137">
        <v>1358.653</v>
      </c>
      <c r="J29" s="137">
        <v>468.88</v>
      </c>
      <c r="K29" s="137">
        <v>20</v>
      </c>
      <c r="L29" s="137">
        <v>23.375</v>
      </c>
      <c r="M29" s="137">
        <v>193.14699999999999</v>
      </c>
      <c r="N29" s="137">
        <v>67.495999999999995</v>
      </c>
      <c r="O29" s="134">
        <f>G29+L29</f>
        <v>253.2295</v>
      </c>
      <c r="P29" s="135">
        <f>I29+N29</f>
        <v>1426.1490000000001</v>
      </c>
    </row>
    <row r="30" spans="1:16" ht="19.5" customHeight="1" x14ac:dyDescent="0.25">
      <c r="A30" s="476"/>
      <c r="B30" s="479"/>
      <c r="C30" s="482"/>
      <c r="D30" s="138" t="s">
        <v>16</v>
      </c>
      <c r="E30" s="138">
        <v>2854.59</v>
      </c>
      <c r="F30" s="137">
        <v>50</v>
      </c>
      <c r="G30" s="137">
        <v>496.53660000000002</v>
      </c>
      <c r="H30" s="137">
        <v>1932.69</v>
      </c>
      <c r="I30" s="137">
        <v>1284.258</v>
      </c>
      <c r="J30" s="137">
        <v>16732.84</v>
      </c>
      <c r="K30" s="137">
        <v>50</v>
      </c>
      <c r="L30" s="137">
        <v>348.29480000000001</v>
      </c>
      <c r="M30" s="137">
        <v>1569.76</v>
      </c>
      <c r="N30" s="137">
        <v>548.53</v>
      </c>
      <c r="O30" s="134">
        <f>G30+L30</f>
        <v>844.83140000000003</v>
      </c>
      <c r="P30" s="135">
        <f>I30+N30</f>
        <v>1832.788</v>
      </c>
    </row>
    <row r="31" spans="1:16" ht="19.5" customHeight="1" thickBot="1" x14ac:dyDescent="0.3">
      <c r="A31" s="476"/>
      <c r="B31" s="480"/>
      <c r="C31" s="483"/>
      <c r="D31" s="140" t="s">
        <v>17</v>
      </c>
      <c r="E31" s="140">
        <v>588</v>
      </c>
      <c r="F31" s="139">
        <v>2</v>
      </c>
      <c r="G31" s="139">
        <v>2.1002000000000001</v>
      </c>
      <c r="H31" s="139">
        <v>507.48500000000001</v>
      </c>
      <c r="I31" s="139">
        <v>375.26</v>
      </c>
      <c r="J31" s="139">
        <v>953.89</v>
      </c>
      <c r="K31" s="139">
        <v>0</v>
      </c>
      <c r="L31" s="139">
        <v>0</v>
      </c>
      <c r="M31" s="139">
        <v>0</v>
      </c>
      <c r="N31" s="139">
        <v>0</v>
      </c>
      <c r="O31" s="134">
        <f>G31+L31</f>
        <v>2.1002000000000001</v>
      </c>
      <c r="P31" s="135">
        <f>I31+N31</f>
        <v>375.26</v>
      </c>
    </row>
    <row r="32" spans="1:16" ht="19.5" customHeight="1" thickBot="1" x14ac:dyDescent="0.3">
      <c r="A32" s="477"/>
      <c r="B32" s="484" t="s">
        <v>18</v>
      </c>
      <c r="C32" s="485"/>
      <c r="D32" s="485"/>
      <c r="E32" s="141">
        <f>E27+E28+E29+E30+E31</f>
        <v>4716.7800000000007</v>
      </c>
      <c r="F32" s="141">
        <f t="shared" ref="F32:P32" si="5">F27+F28+F29+F30+F31</f>
        <v>184.54000000000002</v>
      </c>
      <c r="G32" s="141">
        <f t="shared" si="5"/>
        <v>862.86</v>
      </c>
      <c r="H32" s="141">
        <f t="shared" si="5"/>
        <v>10306.331</v>
      </c>
      <c r="I32" s="141">
        <f t="shared" si="5"/>
        <v>7137.9440000000004</v>
      </c>
      <c r="J32" s="141">
        <f>J27+J28+J29+J30+J31</f>
        <v>18172.579999999998</v>
      </c>
      <c r="K32" s="141">
        <f t="shared" si="5"/>
        <v>70</v>
      </c>
      <c r="L32" s="141">
        <f t="shared" si="5"/>
        <v>371.66980000000001</v>
      </c>
      <c r="M32" s="141">
        <f t="shared" si="5"/>
        <v>1762.9069999999999</v>
      </c>
      <c r="N32" s="141">
        <f t="shared" si="5"/>
        <v>616.02599999999995</v>
      </c>
      <c r="O32" s="141">
        <f t="shared" si="5"/>
        <v>1234.5298</v>
      </c>
      <c r="P32" s="141">
        <f t="shared" si="5"/>
        <v>7753.9700000000012</v>
      </c>
    </row>
    <row r="33" spans="1:16" ht="19.5" customHeight="1" x14ac:dyDescent="0.25">
      <c r="A33" s="732" t="s">
        <v>86</v>
      </c>
      <c r="B33" s="733"/>
      <c r="C33" s="738">
        <f>E38+J38</f>
        <v>85927.71</v>
      </c>
      <c r="D33" s="347" t="s">
        <v>14</v>
      </c>
      <c r="E33" s="348">
        <f>E27+E21+E15+E9</f>
        <v>5859.2899999999991</v>
      </c>
      <c r="F33" s="348">
        <f t="shared" ref="F33:N33" si="6">F27+F21+F15+F9</f>
        <v>2419.02</v>
      </c>
      <c r="G33" s="348">
        <f t="shared" si="6"/>
        <v>2108.0527000000002</v>
      </c>
      <c r="H33" s="348">
        <f t="shared" si="6"/>
        <v>13482.707</v>
      </c>
      <c r="I33" s="348">
        <f t="shared" si="6"/>
        <v>9334.1170000000002</v>
      </c>
      <c r="J33" s="348">
        <f t="shared" si="6"/>
        <v>893.61</v>
      </c>
      <c r="K33" s="348">
        <f t="shared" si="6"/>
        <v>682.47</v>
      </c>
      <c r="L33" s="348">
        <f t="shared" si="6"/>
        <v>604.23</v>
      </c>
      <c r="M33" s="348">
        <f t="shared" si="6"/>
        <v>1142</v>
      </c>
      <c r="N33" s="348">
        <f t="shared" si="6"/>
        <v>787.04</v>
      </c>
      <c r="O33" s="348">
        <f>G33+L33</f>
        <v>2712.2827000000002</v>
      </c>
      <c r="P33" s="349">
        <f>I33+N33</f>
        <v>10121.156999999999</v>
      </c>
    </row>
    <row r="34" spans="1:16" ht="19.5" customHeight="1" x14ac:dyDescent="0.25">
      <c r="A34" s="734"/>
      <c r="B34" s="735"/>
      <c r="C34" s="739"/>
      <c r="D34" s="350" t="s">
        <v>78</v>
      </c>
      <c r="E34" s="348">
        <f t="shared" ref="E34:N37" si="7">E28+E22+E16+E10</f>
        <v>449.65000000000003</v>
      </c>
      <c r="F34" s="348">
        <f t="shared" si="7"/>
        <v>163.13</v>
      </c>
      <c r="G34" s="348">
        <f t="shared" si="7"/>
        <v>124.096</v>
      </c>
      <c r="H34" s="348">
        <f t="shared" si="7"/>
        <v>963.09699999999998</v>
      </c>
      <c r="I34" s="348">
        <f t="shared" si="7"/>
        <v>577.40599999999995</v>
      </c>
      <c r="J34" s="348">
        <f t="shared" si="7"/>
        <v>6.8500000000000005</v>
      </c>
      <c r="K34" s="348">
        <f t="shared" si="7"/>
        <v>6</v>
      </c>
      <c r="L34" s="348">
        <f t="shared" si="7"/>
        <v>0</v>
      </c>
      <c r="M34" s="348">
        <f t="shared" si="7"/>
        <v>26.52</v>
      </c>
      <c r="N34" s="348">
        <f t="shared" si="7"/>
        <v>0</v>
      </c>
      <c r="O34" s="348">
        <f t="shared" si="2"/>
        <v>124.096</v>
      </c>
      <c r="P34" s="349">
        <f t="shared" si="3"/>
        <v>577.40599999999995</v>
      </c>
    </row>
    <row r="35" spans="1:16" ht="19.5" customHeight="1" x14ac:dyDescent="0.25">
      <c r="A35" s="734"/>
      <c r="B35" s="735"/>
      <c r="C35" s="739"/>
      <c r="D35" s="350" t="s">
        <v>15</v>
      </c>
      <c r="E35" s="348">
        <f t="shared" si="7"/>
        <v>1696.96</v>
      </c>
      <c r="F35" s="348">
        <f t="shared" si="7"/>
        <v>715.63</v>
      </c>
      <c r="G35" s="348">
        <f t="shared" si="7"/>
        <v>746.48450000000003</v>
      </c>
      <c r="H35" s="348">
        <f t="shared" si="7"/>
        <v>4155.1419999999998</v>
      </c>
      <c r="I35" s="348">
        <f t="shared" si="7"/>
        <v>1619.3330000000001</v>
      </c>
      <c r="J35" s="348">
        <f t="shared" si="7"/>
        <v>3648.37</v>
      </c>
      <c r="K35" s="348">
        <f t="shared" si="7"/>
        <v>1574.76</v>
      </c>
      <c r="L35" s="348">
        <f t="shared" si="7"/>
        <v>1428.135</v>
      </c>
      <c r="M35" s="348">
        <f t="shared" si="7"/>
        <v>949.14699999999993</v>
      </c>
      <c r="N35" s="348">
        <f t="shared" si="7"/>
        <v>160.49599999999998</v>
      </c>
      <c r="O35" s="348">
        <f t="shared" si="2"/>
        <v>2174.6194999999998</v>
      </c>
      <c r="P35" s="349">
        <f t="shared" si="3"/>
        <v>1779.8290000000002</v>
      </c>
    </row>
    <row r="36" spans="1:16" ht="19.5" customHeight="1" x14ac:dyDescent="0.25">
      <c r="A36" s="734"/>
      <c r="B36" s="735"/>
      <c r="C36" s="739"/>
      <c r="D36" s="350" t="s">
        <v>16</v>
      </c>
      <c r="E36" s="348">
        <f t="shared" si="7"/>
        <v>23986.850000000002</v>
      </c>
      <c r="F36" s="348">
        <f t="shared" si="7"/>
        <v>5868.01</v>
      </c>
      <c r="G36" s="348">
        <f t="shared" si="7"/>
        <v>4844.6066000000001</v>
      </c>
      <c r="H36" s="348">
        <f t="shared" si="7"/>
        <v>11602.69</v>
      </c>
      <c r="I36" s="348">
        <f t="shared" si="7"/>
        <v>4262.8580000000002</v>
      </c>
      <c r="J36" s="348">
        <f t="shared" si="7"/>
        <v>38856.57</v>
      </c>
      <c r="K36" s="348">
        <f t="shared" si="7"/>
        <v>8406.02</v>
      </c>
      <c r="L36" s="348">
        <f t="shared" si="7"/>
        <v>8504.3148000000001</v>
      </c>
      <c r="M36" s="348">
        <f t="shared" si="7"/>
        <v>4953.76</v>
      </c>
      <c r="N36" s="348">
        <f t="shared" si="7"/>
        <v>3048.5299999999997</v>
      </c>
      <c r="O36" s="348">
        <f t="shared" si="2"/>
        <v>13348.921399999999</v>
      </c>
      <c r="P36" s="349">
        <f t="shared" si="3"/>
        <v>7311.3879999999999</v>
      </c>
    </row>
    <row r="37" spans="1:16" ht="19.5" customHeight="1" thickBot="1" x14ac:dyDescent="0.3">
      <c r="A37" s="736"/>
      <c r="B37" s="737"/>
      <c r="C37" s="740"/>
      <c r="D37" s="351" t="s">
        <v>17</v>
      </c>
      <c r="E37" s="348">
        <f t="shared" si="7"/>
        <v>6962.24</v>
      </c>
      <c r="F37" s="348">
        <f t="shared" si="7"/>
        <v>1826.46</v>
      </c>
      <c r="G37" s="348">
        <f t="shared" si="7"/>
        <v>1796.4802</v>
      </c>
      <c r="H37" s="348">
        <f t="shared" si="7"/>
        <v>2228.4850000000001</v>
      </c>
      <c r="I37" s="348">
        <f t="shared" si="7"/>
        <v>1963.6599999999999</v>
      </c>
      <c r="J37" s="348">
        <f t="shared" si="7"/>
        <v>3567.32</v>
      </c>
      <c r="K37" s="348">
        <f t="shared" si="7"/>
        <v>1100.5999999999999</v>
      </c>
      <c r="L37" s="348">
        <f t="shared" si="7"/>
        <v>1050.5999999999999</v>
      </c>
      <c r="M37" s="348">
        <f t="shared" si="7"/>
        <v>866</v>
      </c>
      <c r="N37" s="348">
        <f t="shared" si="7"/>
        <v>645</v>
      </c>
      <c r="O37" s="348">
        <f t="shared" si="2"/>
        <v>2847.0801999999999</v>
      </c>
      <c r="P37" s="349">
        <f t="shared" si="3"/>
        <v>2608.66</v>
      </c>
    </row>
    <row r="38" spans="1:16" s="346" customFormat="1" ht="27" customHeight="1" thickBot="1" x14ac:dyDescent="0.3">
      <c r="A38" s="729" t="s">
        <v>20</v>
      </c>
      <c r="B38" s="730"/>
      <c r="C38" s="730"/>
      <c r="D38" s="731"/>
      <c r="E38" s="345">
        <f>E32+E26+E20+E14</f>
        <v>38954.990000000005</v>
      </c>
      <c r="F38" s="345">
        <f t="shared" ref="F38:P38" si="8">F33+F34+F35+F36+F37</f>
        <v>10992.25</v>
      </c>
      <c r="G38" s="345">
        <f t="shared" si="8"/>
        <v>9619.7200000000012</v>
      </c>
      <c r="H38" s="345">
        <f t="shared" si="8"/>
        <v>32432.120999999999</v>
      </c>
      <c r="I38" s="345">
        <f t="shared" si="8"/>
        <v>17757.374000000003</v>
      </c>
      <c r="J38" s="345">
        <f t="shared" si="8"/>
        <v>46972.72</v>
      </c>
      <c r="K38" s="345">
        <f t="shared" si="8"/>
        <v>11769.85</v>
      </c>
      <c r="L38" s="345">
        <f t="shared" si="8"/>
        <v>11587.2798</v>
      </c>
      <c r="M38" s="345">
        <f t="shared" si="8"/>
        <v>7937.4269999999997</v>
      </c>
      <c r="N38" s="345">
        <f t="shared" si="8"/>
        <v>4641.0659999999998</v>
      </c>
      <c r="O38" s="345">
        <f t="shared" si="8"/>
        <v>21206.999800000001</v>
      </c>
      <c r="P38" s="345">
        <f t="shared" si="8"/>
        <v>22398.44</v>
      </c>
    </row>
  </sheetData>
  <mergeCells count="37">
    <mergeCell ref="B2:P2"/>
    <mergeCell ref="B3:P3"/>
    <mergeCell ref="B4:P4"/>
    <mergeCell ref="A5:A7"/>
    <mergeCell ref="B5:B7"/>
    <mergeCell ref="C5:C7"/>
    <mergeCell ref="D5:D7"/>
    <mergeCell ref="E5:I5"/>
    <mergeCell ref="J5:N5"/>
    <mergeCell ref="O5:P5"/>
    <mergeCell ref="O6:O7"/>
    <mergeCell ref="P6:P7"/>
    <mergeCell ref="F6:G6"/>
    <mergeCell ref="H6:I6"/>
    <mergeCell ref="J6:J7"/>
    <mergeCell ref="K6:L6"/>
    <mergeCell ref="M6:N6"/>
    <mergeCell ref="A15:A20"/>
    <mergeCell ref="B15:B19"/>
    <mergeCell ref="C15:C19"/>
    <mergeCell ref="B20:D20"/>
    <mergeCell ref="A9:A14"/>
    <mergeCell ref="B9:B13"/>
    <mergeCell ref="C9:C13"/>
    <mergeCell ref="B14:D14"/>
    <mergeCell ref="E6:E7"/>
    <mergeCell ref="A21:A26"/>
    <mergeCell ref="B21:B25"/>
    <mergeCell ref="C21:C25"/>
    <mergeCell ref="B26:D26"/>
    <mergeCell ref="A38:D38"/>
    <mergeCell ref="A27:A32"/>
    <mergeCell ref="B27:B31"/>
    <mergeCell ref="C27:C31"/>
    <mergeCell ref="B32:D32"/>
    <mergeCell ref="A33:B37"/>
    <mergeCell ref="C33:C37"/>
  </mergeCells>
  <pageMargins left="0.7" right="0.7" top="0.75" bottom="0.75" header="0.3" footer="0.3"/>
  <ignoredErrors>
    <ignoredError sqref="O14:P14 O20:P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W32"/>
  <sheetViews>
    <sheetView topLeftCell="B1" zoomScale="68" zoomScaleNormal="68" workbookViewId="0">
      <selection activeCell="D22" sqref="D22"/>
    </sheetView>
  </sheetViews>
  <sheetFormatPr defaultRowHeight="14.25" x14ac:dyDescent="0.25"/>
  <cols>
    <col min="1" max="1" width="3.42578125" style="1" customWidth="1"/>
    <col min="2" max="2" width="17.42578125" style="1" customWidth="1"/>
    <col min="3" max="3" width="15.5703125" style="1" customWidth="1"/>
    <col min="4" max="4" width="16.140625" style="39" customWidth="1"/>
    <col min="5" max="5" width="15.42578125" style="39" customWidth="1"/>
    <col min="6" max="6" width="12.85546875" style="39" customWidth="1"/>
    <col min="7" max="7" width="13.5703125" style="39" customWidth="1"/>
    <col min="8" max="8" width="6.140625" style="40" customWidth="1"/>
    <col min="9" max="9" width="15.140625" style="39" customWidth="1"/>
    <col min="10" max="10" width="14.85546875" style="39" customWidth="1"/>
    <col min="11" max="11" width="6" style="40" customWidth="1"/>
    <col min="12" max="12" width="13.85546875" style="39" customWidth="1"/>
    <col min="13" max="13" width="12.140625" style="39" customWidth="1"/>
    <col min="14" max="14" width="11.7109375" style="39" customWidth="1"/>
    <col min="15" max="15" width="6" style="40" customWidth="1"/>
    <col min="16" max="16" width="16" style="39" customWidth="1"/>
    <col min="17" max="17" width="13.85546875" style="39" customWidth="1"/>
    <col min="18" max="18" width="6" style="40" customWidth="1"/>
    <col min="19" max="19" width="12.42578125" style="39" customWidth="1"/>
    <col min="20" max="20" width="7.42578125" style="39" customWidth="1"/>
    <col min="21" max="21" width="16.28515625" style="39" customWidth="1"/>
    <col min="22" max="22" width="7.28515625" style="39" customWidth="1"/>
    <col min="23" max="16384" width="9.140625" style="39"/>
  </cols>
  <sheetData>
    <row r="1" spans="1:23" s="2" customFormat="1" ht="27.75" customHeight="1" x14ac:dyDescent="0.25">
      <c r="A1" s="1"/>
      <c r="B1" s="1"/>
      <c r="C1" s="1"/>
      <c r="H1" s="3"/>
      <c r="K1" s="3"/>
      <c r="O1" s="3"/>
      <c r="R1" s="3"/>
    </row>
    <row r="2" spans="1:23" s="1" customFormat="1" ht="18" customHeight="1" x14ac:dyDescent="0.25">
      <c r="A2" s="413" t="s">
        <v>0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</row>
    <row r="3" spans="1:23" s="4" customFormat="1" ht="31.5" customHeight="1" x14ac:dyDescent="0.25">
      <c r="A3" s="414" t="s">
        <v>24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</row>
    <row r="4" spans="1:23" s="1" customFormat="1" ht="28.5" customHeight="1" thickBot="1" x14ac:dyDescent="0.3">
      <c r="A4" s="415" t="s">
        <v>66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5"/>
      <c r="S4" s="415"/>
      <c r="T4" s="415"/>
      <c r="U4" s="415"/>
      <c r="V4" s="415"/>
    </row>
    <row r="5" spans="1:23" s="1" customFormat="1" ht="54.75" customHeight="1" thickBot="1" x14ac:dyDescent="0.3">
      <c r="A5" s="416" t="s">
        <v>1</v>
      </c>
      <c r="B5" s="418" t="s">
        <v>25</v>
      </c>
      <c r="C5" s="418" t="s">
        <v>26</v>
      </c>
      <c r="D5" s="421" t="s">
        <v>27</v>
      </c>
      <c r="E5" s="424" t="s">
        <v>3</v>
      </c>
      <c r="F5" s="424"/>
      <c r="G5" s="424"/>
      <c r="H5" s="424"/>
      <c r="I5" s="424"/>
      <c r="J5" s="424"/>
      <c r="K5" s="425"/>
      <c r="L5" s="426" t="s">
        <v>4</v>
      </c>
      <c r="M5" s="424"/>
      <c r="N5" s="424"/>
      <c r="O5" s="424"/>
      <c r="P5" s="424"/>
      <c r="Q5" s="424"/>
      <c r="R5" s="425"/>
      <c r="S5" s="427" t="s">
        <v>5</v>
      </c>
      <c r="T5" s="428"/>
      <c r="U5" s="428"/>
      <c r="V5" s="429"/>
    </row>
    <row r="6" spans="1:23" s="1" customFormat="1" ht="51.75" customHeight="1" x14ac:dyDescent="0.25">
      <c r="A6" s="417"/>
      <c r="B6" s="419"/>
      <c r="C6" s="419"/>
      <c r="D6" s="422"/>
      <c r="E6" s="436" t="s">
        <v>28</v>
      </c>
      <c r="F6" s="434" t="s">
        <v>29</v>
      </c>
      <c r="G6" s="434"/>
      <c r="H6" s="432" t="s">
        <v>30</v>
      </c>
      <c r="I6" s="435" t="s">
        <v>31</v>
      </c>
      <c r="J6" s="434"/>
      <c r="K6" s="432" t="s">
        <v>30</v>
      </c>
      <c r="L6" s="436" t="s">
        <v>32</v>
      </c>
      <c r="M6" s="434" t="s">
        <v>33</v>
      </c>
      <c r="N6" s="434"/>
      <c r="O6" s="432" t="s">
        <v>30</v>
      </c>
      <c r="P6" s="435" t="s">
        <v>34</v>
      </c>
      <c r="Q6" s="434"/>
      <c r="R6" s="432" t="s">
        <v>30</v>
      </c>
      <c r="S6" s="440" t="s">
        <v>10</v>
      </c>
      <c r="T6" s="432" t="s">
        <v>30</v>
      </c>
      <c r="U6" s="430" t="s">
        <v>35</v>
      </c>
      <c r="V6" s="432" t="s">
        <v>30</v>
      </c>
    </row>
    <row r="7" spans="1:23" s="1" customFormat="1" ht="48" customHeight="1" thickBot="1" x14ac:dyDescent="0.3">
      <c r="A7" s="417"/>
      <c r="B7" s="419"/>
      <c r="C7" s="420"/>
      <c r="D7" s="423"/>
      <c r="E7" s="437"/>
      <c r="F7" s="5" t="s">
        <v>12</v>
      </c>
      <c r="G7" s="6" t="s">
        <v>13</v>
      </c>
      <c r="H7" s="433"/>
      <c r="I7" s="7" t="s">
        <v>12</v>
      </c>
      <c r="J7" s="6" t="s">
        <v>13</v>
      </c>
      <c r="K7" s="433"/>
      <c r="L7" s="437"/>
      <c r="M7" s="5" t="s">
        <v>12</v>
      </c>
      <c r="N7" s="6" t="s">
        <v>13</v>
      </c>
      <c r="O7" s="433"/>
      <c r="P7" s="7" t="s">
        <v>12</v>
      </c>
      <c r="Q7" s="6" t="s">
        <v>13</v>
      </c>
      <c r="R7" s="433"/>
      <c r="S7" s="441"/>
      <c r="T7" s="433"/>
      <c r="U7" s="431"/>
      <c r="V7" s="433"/>
    </row>
    <row r="8" spans="1:23" s="11" customFormat="1" ht="21" customHeight="1" thickBot="1" x14ac:dyDescent="0.3">
      <c r="A8" s="8">
        <v>1</v>
      </c>
      <c r="B8" s="9">
        <v>2</v>
      </c>
      <c r="C8" s="8">
        <v>3</v>
      </c>
      <c r="D8" s="9">
        <v>4</v>
      </c>
      <c r="E8" s="8">
        <v>5</v>
      </c>
      <c r="F8" s="9">
        <v>6</v>
      </c>
      <c r="G8" s="8">
        <v>7</v>
      </c>
      <c r="H8" s="9">
        <v>8</v>
      </c>
      <c r="I8" s="8">
        <v>9</v>
      </c>
      <c r="J8" s="9">
        <v>10</v>
      </c>
      <c r="K8" s="8">
        <v>11</v>
      </c>
      <c r="L8" s="9">
        <v>12</v>
      </c>
      <c r="M8" s="8">
        <v>13</v>
      </c>
      <c r="N8" s="9">
        <v>14</v>
      </c>
      <c r="O8" s="8">
        <v>15</v>
      </c>
      <c r="P8" s="9">
        <v>16</v>
      </c>
      <c r="Q8" s="8">
        <v>17</v>
      </c>
      <c r="R8" s="9">
        <v>18</v>
      </c>
      <c r="S8" s="8">
        <v>19</v>
      </c>
      <c r="T8" s="9">
        <v>20</v>
      </c>
      <c r="U8" s="8">
        <v>21</v>
      </c>
      <c r="V8" s="10">
        <v>22</v>
      </c>
    </row>
    <row r="9" spans="1:23" s="21" customFormat="1" ht="45" customHeight="1" x14ac:dyDescent="0.3">
      <c r="A9" s="12">
        <v>1</v>
      </c>
      <c r="B9" s="13" t="s">
        <v>19</v>
      </c>
      <c r="C9" s="14">
        <v>218813.6</v>
      </c>
      <c r="D9" s="25">
        <f t="shared" ref="D9:D18" si="0">E9+L9</f>
        <v>159251.46000000002</v>
      </c>
      <c r="E9" s="15">
        <v>110403.09000000001</v>
      </c>
      <c r="F9" s="15">
        <v>33265.199999999997</v>
      </c>
      <c r="G9" s="16">
        <v>13168.072</v>
      </c>
      <c r="H9" s="17">
        <f t="shared" ref="H9:H19" si="1">G9*100/F9</f>
        <v>39.585128001635347</v>
      </c>
      <c r="I9" s="15">
        <v>35596.514999999999</v>
      </c>
      <c r="J9" s="16">
        <v>40939.661999999997</v>
      </c>
      <c r="K9" s="18">
        <f t="shared" ref="K9:K19" si="2">J9*100/I9</f>
        <v>115.0103092957274</v>
      </c>
      <c r="L9" s="15">
        <v>48848.37000000001</v>
      </c>
      <c r="M9" s="15">
        <v>18947</v>
      </c>
      <c r="N9" s="16">
        <v>15516.519999999999</v>
      </c>
      <c r="O9" s="18">
        <f>N9*100/M9</f>
        <v>81.894336834327319</v>
      </c>
      <c r="P9" s="19">
        <v>22782.49</v>
      </c>
      <c r="Q9" s="16">
        <v>26753.64</v>
      </c>
      <c r="R9" s="17">
        <f t="shared" ref="R9:R19" si="3">Q9*100/P9</f>
        <v>117.43071104168156</v>
      </c>
      <c r="S9" s="15">
        <f>G9+N9</f>
        <v>28684.591999999997</v>
      </c>
      <c r="T9" s="99">
        <f t="shared" ref="T9:T19" si="4">S9/(F9+M9)*100</f>
        <v>54.938485641286903</v>
      </c>
      <c r="U9" s="15">
        <f>J9+Q9</f>
        <v>67693.301999999996</v>
      </c>
      <c r="V9" s="20">
        <f t="shared" ref="V9:V19" si="5">U9/(I9+P9)*100</f>
        <v>115.95487453066386</v>
      </c>
      <c r="W9" s="107"/>
    </row>
    <row r="10" spans="1:23" s="21" customFormat="1" ht="45" customHeight="1" x14ac:dyDescent="0.3">
      <c r="A10" s="22">
        <v>2</v>
      </c>
      <c r="B10" s="23" t="s">
        <v>36</v>
      </c>
      <c r="C10" s="29">
        <v>156020.35999999999</v>
      </c>
      <c r="D10" s="25">
        <f t="shared" si="0"/>
        <v>121061.7966</v>
      </c>
      <c r="E10" s="25">
        <v>45608.7791</v>
      </c>
      <c r="F10" s="25">
        <v>13869.15</v>
      </c>
      <c r="G10" s="26">
        <v>14165.331899999999</v>
      </c>
      <c r="H10" s="27">
        <f t="shared" si="1"/>
        <v>102.13554471615059</v>
      </c>
      <c r="I10" s="25">
        <v>63735.6</v>
      </c>
      <c r="J10" s="26">
        <v>57977.3</v>
      </c>
      <c r="K10" s="28">
        <f t="shared" si="2"/>
        <v>90.965331776903341</v>
      </c>
      <c r="L10" s="25">
        <v>75453.017500000002</v>
      </c>
      <c r="M10" s="25">
        <v>34205.563999999998</v>
      </c>
      <c r="N10" s="26">
        <v>34209.640700000004</v>
      </c>
      <c r="O10" s="28">
        <f t="shared" ref="O10:O19" si="6">N10*100/M10</f>
        <v>100.01191823646002</v>
      </c>
      <c r="P10" s="25">
        <v>28136</v>
      </c>
      <c r="Q10" s="26">
        <v>27822.5</v>
      </c>
      <c r="R10" s="27">
        <f t="shared" si="3"/>
        <v>98.885769121410291</v>
      </c>
      <c r="S10" s="25">
        <f t="shared" ref="S10:S18" si="7">G10+N10</f>
        <v>48374.972600000001</v>
      </c>
      <c r="T10" s="99">
        <f t="shared" si="4"/>
        <v>100.62456658608517</v>
      </c>
      <c r="U10" s="25">
        <f>J10+Q10</f>
        <v>85799.8</v>
      </c>
      <c r="V10" s="20">
        <f t="shared" si="5"/>
        <v>93.390993517039007</v>
      </c>
      <c r="W10" s="107"/>
    </row>
    <row r="11" spans="1:23" s="21" customFormat="1" ht="45" customHeight="1" x14ac:dyDescent="0.3">
      <c r="A11" s="22">
        <v>3</v>
      </c>
      <c r="B11" s="23" t="s">
        <v>21</v>
      </c>
      <c r="C11" s="24">
        <v>96838.9</v>
      </c>
      <c r="D11" s="25">
        <f t="shared" si="0"/>
        <v>25982.550000000003</v>
      </c>
      <c r="E11" s="25">
        <v>23624.370000000003</v>
      </c>
      <c r="F11" s="25">
        <v>23624.370000000003</v>
      </c>
      <c r="G11" s="26">
        <v>5275.19</v>
      </c>
      <c r="H11" s="27">
        <f t="shared" si="1"/>
        <v>22.32944201263356</v>
      </c>
      <c r="I11" s="25">
        <v>112393.17</v>
      </c>
      <c r="J11" s="26">
        <v>97175.22</v>
      </c>
      <c r="K11" s="28">
        <f t="shared" si="2"/>
        <v>86.460075821333277</v>
      </c>
      <c r="L11" s="25">
        <v>2358.1799999999998</v>
      </c>
      <c r="M11" s="25">
        <v>2358.1799999999998</v>
      </c>
      <c r="N11" s="26">
        <v>469.06</v>
      </c>
      <c r="O11" s="28">
        <f t="shared" si="6"/>
        <v>19.890763215700243</v>
      </c>
      <c r="P11" s="25">
        <v>0</v>
      </c>
      <c r="Q11" s="26">
        <v>0</v>
      </c>
      <c r="R11" s="27">
        <v>0</v>
      </c>
      <c r="S11" s="25">
        <f t="shared" si="7"/>
        <v>5744.25</v>
      </c>
      <c r="T11" s="99">
        <f t="shared" si="4"/>
        <v>22.10810717192885</v>
      </c>
      <c r="U11" s="25">
        <f t="shared" ref="U11:U18" si="8">J11+Q11</f>
        <v>97175.22</v>
      </c>
      <c r="V11" s="20">
        <f t="shared" si="5"/>
        <v>86.460075821333277</v>
      </c>
      <c r="W11" s="107"/>
    </row>
    <row r="12" spans="1:23" s="21" customFormat="1" ht="45" customHeight="1" x14ac:dyDescent="0.3">
      <c r="A12" s="22">
        <v>4</v>
      </c>
      <c r="B12" s="23" t="s">
        <v>37</v>
      </c>
      <c r="C12" s="29">
        <v>345144.82179999998</v>
      </c>
      <c r="D12" s="25">
        <f t="shared" si="0"/>
        <v>279953.50520000001</v>
      </c>
      <c r="E12" s="25">
        <v>145019.6152</v>
      </c>
      <c r="F12" s="25">
        <v>47737.71</v>
      </c>
      <c r="G12" s="26">
        <v>45923.09</v>
      </c>
      <c r="H12" s="27">
        <f t="shared" si="1"/>
        <v>96.19877032224629</v>
      </c>
      <c r="I12" s="25">
        <v>188453.8</v>
      </c>
      <c r="J12" s="26">
        <v>178543.1</v>
      </c>
      <c r="K12" s="28">
        <f t="shared" si="2"/>
        <v>94.74104528536968</v>
      </c>
      <c r="L12" s="25">
        <v>134933.88999999998</v>
      </c>
      <c r="M12" s="25">
        <v>23617.1</v>
      </c>
      <c r="N12" s="26">
        <v>22812.87</v>
      </c>
      <c r="O12" s="28">
        <f t="shared" si="6"/>
        <v>96.594713152757961</v>
      </c>
      <c r="P12" s="25">
        <v>60225.8</v>
      </c>
      <c r="Q12" s="26">
        <v>61484.7</v>
      </c>
      <c r="R12" s="27">
        <f t="shared" si="3"/>
        <v>102.09030017035887</v>
      </c>
      <c r="S12" s="25">
        <f t="shared" si="7"/>
        <v>68735.959999999992</v>
      </c>
      <c r="T12" s="99">
        <f t="shared" si="4"/>
        <v>96.329819951871485</v>
      </c>
      <c r="U12" s="25">
        <f t="shared" si="8"/>
        <v>240027.8</v>
      </c>
      <c r="V12" s="20">
        <f t="shared" si="5"/>
        <v>96.52090481084899</v>
      </c>
      <c r="W12" s="107"/>
    </row>
    <row r="13" spans="1:23" s="21" customFormat="1" ht="45" customHeight="1" x14ac:dyDescent="0.3">
      <c r="A13" s="22">
        <v>5</v>
      </c>
      <c r="B13" s="23" t="s">
        <v>38</v>
      </c>
      <c r="C13" s="29">
        <v>250844</v>
      </c>
      <c r="D13" s="25">
        <f t="shared" si="0"/>
        <v>204596.57</v>
      </c>
      <c r="E13" s="25">
        <v>122191.92</v>
      </c>
      <c r="F13" s="25">
        <v>73613.652329999983</v>
      </c>
      <c r="G13" s="26">
        <v>42509.778571000003</v>
      </c>
      <c r="H13" s="27">
        <f t="shared" si="1"/>
        <v>57.747139593664578</v>
      </c>
      <c r="I13" s="25">
        <v>205898.91000000003</v>
      </c>
      <c r="J13" s="26">
        <v>213929.20600000001</v>
      </c>
      <c r="K13" s="28">
        <f>J13*100/I13</f>
        <v>103.90011583839855</v>
      </c>
      <c r="L13" s="25">
        <v>82404.649999999994</v>
      </c>
      <c r="M13" s="25">
        <v>24463.360000000001</v>
      </c>
      <c r="N13" s="26">
        <v>4440.87</v>
      </c>
      <c r="O13" s="28">
        <f>N13*100/M13</f>
        <v>18.153148218396819</v>
      </c>
      <c r="P13" s="25">
        <v>3567.4619999999995</v>
      </c>
      <c r="Q13" s="26">
        <v>3653.4519999999998</v>
      </c>
      <c r="R13" s="27">
        <f>Q13*100/P13</f>
        <v>102.41039708341673</v>
      </c>
      <c r="S13" s="25">
        <f t="shared" si="7"/>
        <v>46950.648571000005</v>
      </c>
      <c r="T13" s="99">
        <f t="shared" si="4"/>
        <v>47.871205959073301</v>
      </c>
      <c r="U13" s="25">
        <f t="shared" si="8"/>
        <v>217582.658</v>
      </c>
      <c r="V13" s="20">
        <f t="shared" si="5"/>
        <v>103.87474415224986</v>
      </c>
      <c r="W13" s="107"/>
    </row>
    <row r="14" spans="1:23" s="21" customFormat="1" ht="45" customHeight="1" x14ac:dyDescent="0.3">
      <c r="A14" s="30">
        <v>6</v>
      </c>
      <c r="B14" s="31" t="s">
        <v>23</v>
      </c>
      <c r="C14" s="29">
        <v>153856</v>
      </c>
      <c r="D14" s="25">
        <f t="shared" si="0"/>
        <v>106586.66</v>
      </c>
      <c r="E14" s="25">
        <v>62239.26</v>
      </c>
      <c r="F14" s="25">
        <v>12290.149299999999</v>
      </c>
      <c r="G14" s="26">
        <v>7558.7621000000008</v>
      </c>
      <c r="H14" s="27">
        <f t="shared" si="1"/>
        <v>61.502605993565929</v>
      </c>
      <c r="I14" s="25">
        <v>63734.633000000009</v>
      </c>
      <c r="J14" s="26">
        <v>47292.911000000007</v>
      </c>
      <c r="K14" s="28">
        <f t="shared" si="2"/>
        <v>74.202845099931778</v>
      </c>
      <c r="L14" s="25">
        <v>44347.399999999994</v>
      </c>
      <c r="M14" s="25">
        <v>14306.68</v>
      </c>
      <c r="N14" s="26">
        <v>10437.57</v>
      </c>
      <c r="O14" s="28">
        <f t="shared" si="6"/>
        <v>72.955919891966545</v>
      </c>
      <c r="P14" s="25">
        <v>1169185.2</v>
      </c>
      <c r="Q14" s="26">
        <v>8342.2999999999993</v>
      </c>
      <c r="R14" s="27">
        <f t="shared" si="3"/>
        <v>0.71351399247954894</v>
      </c>
      <c r="S14" s="25">
        <f t="shared" si="7"/>
        <v>17996.3321</v>
      </c>
      <c r="T14" s="99">
        <f t="shared" si="4"/>
        <v>67.663449266864305</v>
      </c>
      <c r="U14" s="25">
        <f t="shared" si="8"/>
        <v>55635.21100000001</v>
      </c>
      <c r="V14" s="20">
        <f t="shared" si="5"/>
        <v>4.5124759543064314</v>
      </c>
      <c r="W14" s="107"/>
    </row>
    <row r="15" spans="1:23" s="21" customFormat="1" ht="45" customHeight="1" x14ac:dyDescent="0.3">
      <c r="A15" s="22">
        <v>7</v>
      </c>
      <c r="B15" s="23" t="s">
        <v>39</v>
      </c>
      <c r="C15" s="24">
        <v>210975.9</v>
      </c>
      <c r="D15" s="25">
        <f t="shared" ref="D15" si="9">E15+L15</f>
        <v>148346.3057</v>
      </c>
      <c r="E15" s="25">
        <v>111835.2071</v>
      </c>
      <c r="F15" s="25">
        <v>105902.33850000001</v>
      </c>
      <c r="G15" s="26">
        <v>32527.300900000002</v>
      </c>
      <c r="H15" s="27">
        <f t="shared" ref="H15" si="10">G15*100/F15</f>
        <v>30.714431202102304</v>
      </c>
      <c r="I15" s="25">
        <v>170319.73699999999</v>
      </c>
      <c r="J15" s="26">
        <v>133393.68400000001</v>
      </c>
      <c r="K15" s="28">
        <f t="shared" ref="K15" si="11">J15*100/I15</f>
        <v>78.319569035032046</v>
      </c>
      <c r="L15" s="25">
        <v>36511.098599999998</v>
      </c>
      <c r="M15" s="25">
        <v>32010.936599999997</v>
      </c>
      <c r="N15" s="26">
        <v>18228.340799999998</v>
      </c>
      <c r="O15" s="28">
        <f t="shared" ref="O15" si="12">N15*100/M15</f>
        <v>56.944103285000416</v>
      </c>
      <c r="P15" s="25">
        <v>31917.620000000003</v>
      </c>
      <c r="Q15" s="26">
        <v>27479.156999999999</v>
      </c>
      <c r="R15" s="27">
        <f t="shared" ref="R15" si="13">Q15*100/P15</f>
        <v>86.094003876228854</v>
      </c>
      <c r="S15" s="25">
        <f t="shared" ref="S15" si="14">G15+N15</f>
        <v>50755.6417</v>
      </c>
      <c r="T15" s="99">
        <f t="shared" si="4"/>
        <v>36.802578767850605</v>
      </c>
      <c r="U15" s="25">
        <f t="shared" ref="U15" si="15">J15+Q15</f>
        <v>160872.84100000001</v>
      </c>
      <c r="V15" s="20">
        <f t="shared" ref="V15" si="16">U15/(I15+P15)*100</f>
        <v>79.5465503438121</v>
      </c>
      <c r="W15" s="107"/>
    </row>
    <row r="16" spans="1:23" s="21" customFormat="1" ht="45" customHeight="1" x14ac:dyDescent="0.3">
      <c r="A16" s="22">
        <v>8</v>
      </c>
      <c r="B16" s="23" t="s">
        <v>40</v>
      </c>
      <c r="C16" s="24">
        <v>306003.59999999998</v>
      </c>
      <c r="D16" s="25">
        <f t="shared" si="0"/>
        <v>268937.62580000004</v>
      </c>
      <c r="E16" s="25">
        <v>154625.22</v>
      </c>
      <c r="F16" s="25">
        <v>39074.04</v>
      </c>
      <c r="G16" s="26">
        <v>15386.145399999999</v>
      </c>
      <c r="H16" s="27">
        <f t="shared" si="1"/>
        <v>39.376899342888528</v>
      </c>
      <c r="I16" s="25">
        <v>252740.85500000004</v>
      </c>
      <c r="J16" s="26">
        <v>83189.929000000004</v>
      </c>
      <c r="K16" s="28">
        <f t="shared" si="2"/>
        <v>32.915109430962396</v>
      </c>
      <c r="L16" s="25">
        <v>114312.40580000001</v>
      </c>
      <c r="M16" s="25">
        <v>24423.53</v>
      </c>
      <c r="N16" s="26">
        <v>12809.880000000001</v>
      </c>
      <c r="O16" s="28">
        <f t="shared" si="6"/>
        <v>52.448929372617307</v>
      </c>
      <c r="P16" s="25">
        <v>95904.861999999994</v>
      </c>
      <c r="Q16" s="26">
        <v>20895.393</v>
      </c>
      <c r="R16" s="27">
        <f t="shared" si="3"/>
        <v>21.787626366638221</v>
      </c>
      <c r="S16" s="25">
        <f t="shared" si="7"/>
        <v>28196.025399999999</v>
      </c>
      <c r="T16" s="99">
        <f t="shared" si="4"/>
        <v>44.40488887999966</v>
      </c>
      <c r="U16" s="25">
        <f t="shared" si="8"/>
        <v>104085.322</v>
      </c>
      <c r="V16" s="20">
        <f t="shared" si="5"/>
        <v>29.854180597893297</v>
      </c>
      <c r="W16" s="107"/>
    </row>
    <row r="17" spans="1:23" s="21" customFormat="1" ht="45" customHeight="1" x14ac:dyDescent="0.3">
      <c r="A17" s="22">
        <v>9</v>
      </c>
      <c r="B17" s="23" t="s">
        <v>41</v>
      </c>
      <c r="C17" s="29">
        <v>189537.2</v>
      </c>
      <c r="D17" s="25">
        <f t="shared" si="0"/>
        <v>173063.41</v>
      </c>
      <c r="E17" s="25">
        <v>128499.41</v>
      </c>
      <c r="F17" s="25">
        <v>128500.03</v>
      </c>
      <c r="G17" s="26">
        <v>28268.16</v>
      </c>
      <c r="H17" s="27">
        <f t="shared" si="1"/>
        <v>21.998562957533942</v>
      </c>
      <c r="I17" s="25">
        <v>36268.799999999996</v>
      </c>
      <c r="J17" s="26">
        <v>36288.799999999996</v>
      </c>
      <c r="K17" s="28">
        <f t="shared" si="2"/>
        <v>100.0551438150697</v>
      </c>
      <c r="L17" s="25">
        <v>44564</v>
      </c>
      <c r="M17" s="25">
        <v>44564</v>
      </c>
      <c r="N17" s="26">
        <v>9680.61</v>
      </c>
      <c r="O17" s="28">
        <f t="shared" si="6"/>
        <v>21.722937797325194</v>
      </c>
      <c r="P17" s="25">
        <v>10666.9</v>
      </c>
      <c r="Q17" s="26">
        <v>10666.9</v>
      </c>
      <c r="R17" s="27">
        <f t="shared" si="3"/>
        <v>100</v>
      </c>
      <c r="S17" s="25">
        <f t="shared" si="7"/>
        <v>37948.770000000004</v>
      </c>
      <c r="T17" s="99">
        <f t="shared" si="4"/>
        <v>21.927589459230788</v>
      </c>
      <c r="U17" s="25">
        <f t="shared" si="8"/>
        <v>46955.7</v>
      </c>
      <c r="V17" s="20">
        <f t="shared" si="5"/>
        <v>100.04261148763096</v>
      </c>
      <c r="W17" s="107"/>
    </row>
    <row r="18" spans="1:23" s="21" customFormat="1" ht="45" customHeight="1" thickBot="1" x14ac:dyDescent="0.35">
      <c r="A18" s="92">
        <v>10</v>
      </c>
      <c r="B18" s="93" t="s">
        <v>42</v>
      </c>
      <c r="C18" s="94">
        <v>110665.60000000001</v>
      </c>
      <c r="D18" s="95">
        <f t="shared" si="0"/>
        <v>85927.71</v>
      </c>
      <c r="E18" s="95">
        <v>38954.990000000005</v>
      </c>
      <c r="F18" s="95">
        <v>10992.25</v>
      </c>
      <c r="G18" s="96">
        <v>9619.7200000000012</v>
      </c>
      <c r="H18" s="97">
        <f t="shared" si="1"/>
        <v>87.513657349496242</v>
      </c>
      <c r="I18" s="95">
        <v>32432.120999999999</v>
      </c>
      <c r="J18" s="96">
        <v>17757.374000000003</v>
      </c>
      <c r="K18" s="98">
        <f t="shared" si="2"/>
        <v>54.752428926865448</v>
      </c>
      <c r="L18" s="95">
        <v>46972.72</v>
      </c>
      <c r="M18" s="95">
        <v>11769.85</v>
      </c>
      <c r="N18" s="96">
        <v>11587.2798</v>
      </c>
      <c r="O18" s="98">
        <f t="shared" si="6"/>
        <v>98.448831548405451</v>
      </c>
      <c r="P18" s="95">
        <v>7937.4269999999997</v>
      </c>
      <c r="Q18" s="96">
        <v>4641.0659999999998</v>
      </c>
      <c r="R18" s="97">
        <f t="shared" si="3"/>
        <v>58.470660580563447</v>
      </c>
      <c r="S18" s="95">
        <f t="shared" si="7"/>
        <v>21206.999800000001</v>
      </c>
      <c r="T18" s="99">
        <f t="shared" si="4"/>
        <v>93.168028433228926</v>
      </c>
      <c r="U18" s="95">
        <f t="shared" si="8"/>
        <v>22398.440000000002</v>
      </c>
      <c r="V18" s="100">
        <f t="shared" si="5"/>
        <v>55.483504546545838</v>
      </c>
      <c r="W18" s="107"/>
    </row>
    <row r="19" spans="1:23" s="32" customFormat="1" ht="45" customHeight="1" thickBot="1" x14ac:dyDescent="0.35">
      <c r="A19" s="438" t="s">
        <v>43</v>
      </c>
      <c r="B19" s="439"/>
      <c r="C19" s="101">
        <f>C9+C10+C11+C12+C13+C14+C15+C16+C17+C18</f>
        <v>2038699.9818</v>
      </c>
      <c r="D19" s="101">
        <f t="shared" ref="D19:G19" si="17">D9+D10+D11+D12+D13+D14+D15+D16+D17+D18</f>
        <v>1573707.5933000001</v>
      </c>
      <c r="E19" s="101">
        <f t="shared" si="17"/>
        <v>943001.86139999994</v>
      </c>
      <c r="F19" s="101">
        <f t="shared" si="17"/>
        <v>488868.89012999996</v>
      </c>
      <c r="G19" s="101">
        <f t="shared" si="17"/>
        <v>214401.55087100001</v>
      </c>
      <c r="H19" s="103">
        <f t="shared" si="1"/>
        <v>43.85665670277902</v>
      </c>
      <c r="I19" s="102">
        <f t="shared" ref="I19:S19" si="18">SUM(I9:I18)</f>
        <v>1161574.1410000001</v>
      </c>
      <c r="J19" s="87">
        <f t="shared" si="18"/>
        <v>906487.18599999999</v>
      </c>
      <c r="K19" s="104">
        <f t="shared" si="2"/>
        <v>78.039545992269112</v>
      </c>
      <c r="L19" s="102">
        <f t="shared" si="18"/>
        <v>630705.73190000001</v>
      </c>
      <c r="M19" s="87">
        <f t="shared" si="18"/>
        <v>230666.20059999998</v>
      </c>
      <c r="N19" s="87">
        <f t="shared" si="18"/>
        <v>140192.64130000002</v>
      </c>
      <c r="O19" s="104">
        <f t="shared" si="6"/>
        <v>60.777279434670689</v>
      </c>
      <c r="P19" s="102">
        <f t="shared" si="18"/>
        <v>1430323.7609999999</v>
      </c>
      <c r="Q19" s="87">
        <f t="shared" si="18"/>
        <v>191739.10800000001</v>
      </c>
      <c r="R19" s="105">
        <f t="shared" si="3"/>
        <v>13.40529418779613</v>
      </c>
      <c r="S19" s="102">
        <f t="shared" si="18"/>
        <v>354594.192171</v>
      </c>
      <c r="T19" s="109">
        <f t="shared" si="4"/>
        <v>49.281014468835508</v>
      </c>
      <c r="U19" s="102">
        <f>SUM(U9:U18)</f>
        <v>1098226.294</v>
      </c>
      <c r="V19" s="106">
        <f t="shared" si="5"/>
        <v>42.371510588922881</v>
      </c>
      <c r="W19" s="91"/>
    </row>
    <row r="20" spans="1:23" s="35" customFormat="1" ht="20.25" customHeight="1" x14ac:dyDescent="0.3">
      <c r="A20" s="33"/>
      <c r="B20" s="387" t="s">
        <v>44</v>
      </c>
      <c r="C20" s="387"/>
      <c r="D20" s="387"/>
      <c r="E20" s="387"/>
      <c r="F20" s="387"/>
      <c r="G20" s="34"/>
      <c r="I20" s="34"/>
      <c r="J20" s="34"/>
      <c r="L20" s="34"/>
      <c r="M20" s="34"/>
      <c r="N20" s="34"/>
      <c r="P20" s="36"/>
      <c r="Q20" s="34"/>
      <c r="R20" s="37"/>
      <c r="S20" s="38"/>
      <c r="T20" s="38"/>
      <c r="U20" s="34"/>
    </row>
    <row r="21" spans="1:23" x14ac:dyDescent="0.25">
      <c r="L21" s="41"/>
      <c r="S21" s="108"/>
      <c r="U21" s="108"/>
    </row>
    <row r="25" spans="1:23" x14ac:dyDescent="0.25">
      <c r="E25" s="108"/>
    </row>
    <row r="26" spans="1:23" x14ac:dyDescent="0.25">
      <c r="F26" s="108"/>
    </row>
    <row r="27" spans="1:23" x14ac:dyDescent="0.25">
      <c r="D27" s="108"/>
      <c r="S27" s="108"/>
      <c r="T27" s="108"/>
    </row>
    <row r="32" spans="1:23" x14ac:dyDescent="0.25">
      <c r="D32" s="108"/>
    </row>
  </sheetData>
  <sortState xmlns:xlrd2="http://schemas.microsoft.com/office/spreadsheetml/2017/richdata2" ref="A2:V20">
    <sortCondition descending="1" ref="V9"/>
  </sortState>
  <mergeCells count="26">
    <mergeCell ref="L6:L7"/>
    <mergeCell ref="A19:B19"/>
    <mergeCell ref="B20:F20"/>
    <mergeCell ref="S6:S7"/>
    <mergeCell ref="T6:T7"/>
    <mergeCell ref="E6:E7"/>
    <mergeCell ref="F6:G6"/>
    <mergeCell ref="H6:H7"/>
    <mergeCell ref="I6:J6"/>
    <mergeCell ref="K6:K7"/>
    <mergeCell ref="A2:V2"/>
    <mergeCell ref="A3:V3"/>
    <mergeCell ref="A4:V4"/>
    <mergeCell ref="A5:A7"/>
    <mergeCell ref="B5:B7"/>
    <mergeCell ref="C5:C7"/>
    <mergeCell ref="D5:D7"/>
    <mergeCell ref="E5:K5"/>
    <mergeCell ref="L5:R5"/>
    <mergeCell ref="S5:V5"/>
    <mergeCell ref="U6:U7"/>
    <mergeCell ref="V6:V7"/>
    <mergeCell ref="M6:N6"/>
    <mergeCell ref="O6:O7"/>
    <mergeCell ref="P6:Q6"/>
    <mergeCell ref="R6:R7"/>
  </mergeCells>
  <pageMargins left="0" right="0" top="0" bottom="0" header="0" footer="0"/>
  <pageSetup paperSize="9" scale="55" orientation="landscape" r:id="rId1"/>
  <headerFooter alignWithMargins="0"/>
  <ignoredErrors>
    <ignoredError sqref="H14 K14" evalError="1"/>
    <ignoredError sqref="I19:J19 S19 U19 L19:N19 P19:Q19" formulaRange="1"/>
    <ignoredError sqref="R19 K19 O19" formula="1" formulaRange="1"/>
    <ignoredError sqref="T1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R81"/>
  <sheetViews>
    <sheetView workbookViewId="0">
      <selection activeCell="B3" sqref="B3:P3"/>
    </sheetView>
  </sheetViews>
  <sheetFormatPr defaultRowHeight="15" x14ac:dyDescent="0.25"/>
  <cols>
    <col min="1" max="1" width="4.85546875" customWidth="1"/>
    <col min="2" max="2" width="9.28515625" customWidth="1"/>
    <col min="3" max="3" width="13.140625" customWidth="1"/>
    <col min="4" max="4" width="12.5703125" customWidth="1"/>
    <col min="5" max="5" width="12.7109375" customWidth="1"/>
    <col min="6" max="6" width="10.7109375" customWidth="1"/>
    <col min="7" max="7" width="9.7109375" bestFit="1" customWidth="1"/>
    <col min="8" max="8" width="12.85546875" customWidth="1"/>
    <col min="9" max="9" width="12.28515625" customWidth="1"/>
    <col min="10" max="10" width="12.7109375" customWidth="1"/>
    <col min="11" max="11" width="9.5703125" bestFit="1" customWidth="1"/>
    <col min="13" max="13" width="11" customWidth="1"/>
    <col min="14" max="14" width="10" customWidth="1"/>
    <col min="15" max="15" width="10.7109375" customWidth="1"/>
    <col min="16" max="16" width="12.85546875" customWidth="1"/>
  </cols>
  <sheetData>
    <row r="1" spans="1:16" ht="20.25" customHeight="1" x14ac:dyDescent="0.4">
      <c r="B1" s="442" t="s">
        <v>0</v>
      </c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</row>
    <row r="2" spans="1:16" ht="54.75" customHeight="1" x14ac:dyDescent="0.35">
      <c r="B2" s="443" t="s">
        <v>24</v>
      </c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</row>
    <row r="3" spans="1:16" ht="43.5" customHeight="1" thickBot="1" x14ac:dyDescent="0.4">
      <c r="B3" s="444" t="s">
        <v>66</v>
      </c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</row>
    <row r="4" spans="1:16" ht="38.25" customHeight="1" thickBot="1" x14ac:dyDescent="0.3">
      <c r="A4" s="397" t="s">
        <v>1</v>
      </c>
      <c r="B4" s="445" t="s">
        <v>25</v>
      </c>
      <c r="C4" s="447" t="s">
        <v>61</v>
      </c>
      <c r="D4" s="449" t="s">
        <v>2</v>
      </c>
      <c r="E4" s="451" t="s">
        <v>3</v>
      </c>
      <c r="F4" s="452"/>
      <c r="G4" s="452"/>
      <c r="H4" s="452"/>
      <c r="I4" s="453"/>
      <c r="J4" s="451" t="s">
        <v>4</v>
      </c>
      <c r="K4" s="452"/>
      <c r="L4" s="452"/>
      <c r="M4" s="452"/>
      <c r="N4" s="453"/>
      <c r="O4" s="454" t="s">
        <v>5</v>
      </c>
      <c r="P4" s="455"/>
    </row>
    <row r="5" spans="1:16" ht="41.25" customHeight="1" x14ac:dyDescent="0.25">
      <c r="A5" s="398"/>
      <c r="B5" s="446"/>
      <c r="C5" s="448"/>
      <c r="D5" s="450"/>
      <c r="E5" s="469" t="s">
        <v>59</v>
      </c>
      <c r="F5" s="470" t="s">
        <v>6</v>
      </c>
      <c r="G5" s="470"/>
      <c r="H5" s="470" t="s">
        <v>7</v>
      </c>
      <c r="I5" s="471"/>
      <c r="J5" s="469" t="s">
        <v>60</v>
      </c>
      <c r="K5" s="470" t="s">
        <v>8</v>
      </c>
      <c r="L5" s="470"/>
      <c r="M5" s="470" t="s">
        <v>9</v>
      </c>
      <c r="N5" s="470"/>
      <c r="O5" s="459" t="s">
        <v>10</v>
      </c>
      <c r="P5" s="461" t="s">
        <v>11</v>
      </c>
    </row>
    <row r="6" spans="1:16" ht="77.25" customHeight="1" thickBot="1" x14ac:dyDescent="0.3">
      <c r="A6" s="398"/>
      <c r="B6" s="446"/>
      <c r="C6" s="448"/>
      <c r="D6" s="450"/>
      <c r="E6" s="469"/>
      <c r="F6" s="112" t="s">
        <v>12</v>
      </c>
      <c r="G6" s="112" t="s">
        <v>13</v>
      </c>
      <c r="H6" s="112" t="s">
        <v>12</v>
      </c>
      <c r="I6" s="112" t="s">
        <v>13</v>
      </c>
      <c r="J6" s="469"/>
      <c r="K6" s="112" t="s">
        <v>12</v>
      </c>
      <c r="L6" s="112" t="s">
        <v>13</v>
      </c>
      <c r="M6" s="112" t="s">
        <v>12</v>
      </c>
      <c r="N6" s="112" t="s">
        <v>13</v>
      </c>
      <c r="O6" s="460"/>
      <c r="P6" s="462"/>
    </row>
    <row r="7" spans="1:16" ht="15.75" thickBot="1" x14ac:dyDescent="0.3">
      <c r="A7" s="213"/>
      <c r="B7" s="214">
        <v>2</v>
      </c>
      <c r="C7" s="214">
        <v>3</v>
      </c>
      <c r="D7" s="214">
        <v>4</v>
      </c>
      <c r="E7" s="214">
        <v>5</v>
      </c>
      <c r="F7" s="214">
        <v>6</v>
      </c>
      <c r="G7" s="214">
        <v>7</v>
      </c>
      <c r="H7" s="214">
        <v>8</v>
      </c>
      <c r="I7" s="214">
        <v>9</v>
      </c>
      <c r="J7" s="214">
        <v>10</v>
      </c>
      <c r="K7" s="214">
        <v>11</v>
      </c>
      <c r="L7" s="214">
        <v>12</v>
      </c>
      <c r="M7" s="214">
        <v>13</v>
      </c>
      <c r="N7" s="214">
        <v>14</v>
      </c>
      <c r="O7" s="214">
        <v>15</v>
      </c>
      <c r="P7" s="215">
        <v>16</v>
      </c>
    </row>
    <row r="8" spans="1:16" ht="17.100000000000001" customHeight="1" x14ac:dyDescent="0.25">
      <c r="A8" s="456">
        <v>1</v>
      </c>
      <c r="B8" s="466" t="s">
        <v>19</v>
      </c>
      <c r="C8" s="463">
        <f>E13+J13</f>
        <v>159251.46000000002</v>
      </c>
      <c r="D8" s="113" t="s">
        <v>14</v>
      </c>
      <c r="E8" s="114">
        <v>9730.27</v>
      </c>
      <c r="F8" s="114">
        <v>6305.04</v>
      </c>
      <c r="G8" s="114">
        <v>4930.366</v>
      </c>
      <c r="H8" s="114">
        <v>20149.537999999997</v>
      </c>
      <c r="I8" s="114">
        <v>23273.601999999999</v>
      </c>
      <c r="J8" s="114">
        <v>764</v>
      </c>
      <c r="K8" s="114">
        <v>0</v>
      </c>
      <c r="L8" s="114">
        <v>25.63</v>
      </c>
      <c r="M8" s="114">
        <v>0</v>
      </c>
      <c r="N8" s="114">
        <v>265.89999999999998</v>
      </c>
      <c r="O8" s="120">
        <f>G8+L8</f>
        <v>4955.9960000000001</v>
      </c>
      <c r="P8" s="172">
        <f>I8+N8</f>
        <v>23539.502</v>
      </c>
    </row>
    <row r="9" spans="1:16" ht="17.100000000000001" customHeight="1" x14ac:dyDescent="0.25">
      <c r="A9" s="457"/>
      <c r="B9" s="467"/>
      <c r="C9" s="464"/>
      <c r="D9" s="110" t="s">
        <v>22</v>
      </c>
      <c r="E9" s="111">
        <v>135.92000000000002</v>
      </c>
      <c r="F9" s="111">
        <v>133.5</v>
      </c>
      <c r="G9" s="111">
        <v>105.84</v>
      </c>
      <c r="H9" s="111">
        <v>1211.5999999999999</v>
      </c>
      <c r="I9" s="111">
        <v>1211.5999999999999</v>
      </c>
      <c r="J9" s="111">
        <v>15.59</v>
      </c>
      <c r="K9" s="111">
        <v>0</v>
      </c>
      <c r="L9" s="111">
        <v>0</v>
      </c>
      <c r="M9" s="111">
        <v>0</v>
      </c>
      <c r="N9" s="111">
        <v>0</v>
      </c>
      <c r="O9" s="111">
        <f t="shared" ref="O9:O66" si="0">G9+L9</f>
        <v>105.84</v>
      </c>
      <c r="P9" s="115">
        <f t="shared" ref="P9:P66" si="1">I9+N9</f>
        <v>1211.5999999999999</v>
      </c>
    </row>
    <row r="10" spans="1:16" ht="17.100000000000001" customHeight="1" x14ac:dyDescent="0.25">
      <c r="A10" s="457"/>
      <c r="B10" s="467"/>
      <c r="C10" s="464"/>
      <c r="D10" s="110" t="s">
        <v>15</v>
      </c>
      <c r="E10" s="111">
        <v>735.08</v>
      </c>
      <c r="F10" s="111">
        <v>468.55999999999995</v>
      </c>
      <c r="G10" s="111">
        <v>177.01999999999998</v>
      </c>
      <c r="H10" s="111">
        <v>1302.4169999999999</v>
      </c>
      <c r="I10" s="111">
        <v>1418.1</v>
      </c>
      <c r="J10" s="111">
        <v>803.82</v>
      </c>
      <c r="K10" s="111">
        <v>150</v>
      </c>
      <c r="L10" s="111">
        <v>27.43</v>
      </c>
      <c r="M10" s="111">
        <v>39.799999999999997</v>
      </c>
      <c r="N10" s="111">
        <v>141.19999999999999</v>
      </c>
      <c r="O10" s="111">
        <f t="shared" si="0"/>
        <v>204.45</v>
      </c>
      <c r="P10" s="115">
        <f t="shared" si="1"/>
        <v>1559.3</v>
      </c>
    </row>
    <row r="11" spans="1:16" ht="17.100000000000001" customHeight="1" x14ac:dyDescent="0.25">
      <c r="A11" s="457"/>
      <c r="B11" s="467"/>
      <c r="C11" s="464"/>
      <c r="D11" s="110" t="s">
        <v>16</v>
      </c>
      <c r="E11" s="111">
        <v>87313.85</v>
      </c>
      <c r="F11" s="111">
        <v>23778.019999999997</v>
      </c>
      <c r="G11" s="111">
        <v>7701.2029999999995</v>
      </c>
      <c r="H11" s="111">
        <v>12094.06</v>
      </c>
      <c r="I11" s="111">
        <v>14138.86</v>
      </c>
      <c r="J11" s="111">
        <v>36699.730000000003</v>
      </c>
      <c r="K11" s="111">
        <v>18697</v>
      </c>
      <c r="L11" s="111">
        <v>15455.8</v>
      </c>
      <c r="M11" s="111">
        <v>22736.690000000002</v>
      </c>
      <c r="N11" s="111">
        <v>26340.54</v>
      </c>
      <c r="O11" s="111">
        <f t="shared" si="0"/>
        <v>23157.002999999997</v>
      </c>
      <c r="P11" s="115">
        <f t="shared" si="1"/>
        <v>40479.4</v>
      </c>
    </row>
    <row r="12" spans="1:16" ht="17.100000000000001" customHeight="1" thickBot="1" x14ac:dyDescent="0.3">
      <c r="A12" s="457"/>
      <c r="B12" s="468"/>
      <c r="C12" s="465"/>
      <c r="D12" s="116" t="s">
        <v>17</v>
      </c>
      <c r="E12" s="117">
        <v>12487.97</v>
      </c>
      <c r="F12" s="117">
        <v>2580.08</v>
      </c>
      <c r="G12" s="117">
        <v>253.643</v>
      </c>
      <c r="H12" s="117">
        <v>838.90000000000009</v>
      </c>
      <c r="I12" s="117">
        <v>897.5</v>
      </c>
      <c r="J12" s="117">
        <v>10565.23</v>
      </c>
      <c r="K12" s="117">
        <v>100</v>
      </c>
      <c r="L12" s="117">
        <v>7.66</v>
      </c>
      <c r="M12" s="117">
        <v>6</v>
      </c>
      <c r="N12" s="117">
        <v>6</v>
      </c>
      <c r="O12" s="173">
        <f t="shared" si="0"/>
        <v>261.303</v>
      </c>
      <c r="P12" s="174">
        <f t="shared" si="1"/>
        <v>903.5</v>
      </c>
    </row>
    <row r="13" spans="1:16" ht="17.100000000000001" customHeight="1" thickBot="1" x14ac:dyDescent="0.3">
      <c r="A13" s="458"/>
      <c r="B13" s="472" t="s">
        <v>20</v>
      </c>
      <c r="C13" s="473"/>
      <c r="D13" s="474"/>
      <c r="E13" s="118">
        <f>E8+E9+E10+E11+E12</f>
        <v>110403.09000000001</v>
      </c>
      <c r="F13" s="118">
        <f t="shared" ref="F13:P13" si="2">F8+F9+F10+F11+F12</f>
        <v>33265.199999999997</v>
      </c>
      <c r="G13" s="118">
        <f t="shared" si="2"/>
        <v>13168.072</v>
      </c>
      <c r="H13" s="118">
        <f t="shared" si="2"/>
        <v>35596.514999999999</v>
      </c>
      <c r="I13" s="118">
        <f t="shared" si="2"/>
        <v>40939.661999999997</v>
      </c>
      <c r="J13" s="118">
        <f t="shared" si="2"/>
        <v>48848.37000000001</v>
      </c>
      <c r="K13" s="118">
        <f t="shared" si="2"/>
        <v>18947</v>
      </c>
      <c r="L13" s="118">
        <f t="shared" si="2"/>
        <v>15516.519999999999</v>
      </c>
      <c r="M13" s="118">
        <f t="shared" si="2"/>
        <v>22782.49</v>
      </c>
      <c r="N13" s="118">
        <f t="shared" si="2"/>
        <v>26753.64</v>
      </c>
      <c r="O13" s="118">
        <f t="shared" si="2"/>
        <v>28684.591999999997</v>
      </c>
      <c r="P13" s="118">
        <f t="shared" si="2"/>
        <v>67693.301999999996</v>
      </c>
    </row>
    <row r="14" spans="1:16" ht="17.100000000000001" customHeight="1" x14ac:dyDescent="0.25">
      <c r="A14" s="456">
        <v>2</v>
      </c>
      <c r="B14" s="466" t="s">
        <v>36</v>
      </c>
      <c r="C14" s="463">
        <f>E19+J19</f>
        <v>121061.7966</v>
      </c>
      <c r="D14" s="113" t="s">
        <v>14</v>
      </c>
      <c r="E14" s="114">
        <v>5276.1581000000006</v>
      </c>
      <c r="F14" s="114">
        <v>3545.7</v>
      </c>
      <c r="G14" s="114">
        <v>3616.2501999999995</v>
      </c>
      <c r="H14" s="114">
        <v>34075</v>
      </c>
      <c r="I14" s="114">
        <v>33712.6</v>
      </c>
      <c r="J14" s="114">
        <v>593.13419999999996</v>
      </c>
      <c r="K14" s="114">
        <v>390</v>
      </c>
      <c r="L14" s="114">
        <v>395.37369999999999</v>
      </c>
      <c r="M14" s="114">
        <v>2010</v>
      </c>
      <c r="N14" s="114">
        <v>2037.2</v>
      </c>
      <c r="O14" s="173">
        <f t="shared" si="0"/>
        <v>4011.6238999999996</v>
      </c>
      <c r="P14" s="174">
        <f t="shared" si="1"/>
        <v>35749.799999999996</v>
      </c>
    </row>
    <row r="15" spans="1:16" ht="17.100000000000001" customHeight="1" x14ac:dyDescent="0.25">
      <c r="A15" s="457"/>
      <c r="B15" s="467"/>
      <c r="C15" s="464"/>
      <c r="D15" s="110" t="s">
        <v>22</v>
      </c>
      <c r="E15" s="111">
        <v>310.40800000000002</v>
      </c>
      <c r="F15" s="111">
        <v>289.55</v>
      </c>
      <c r="G15" s="111">
        <v>297.35059999999999</v>
      </c>
      <c r="H15" s="111">
        <v>9505</v>
      </c>
      <c r="I15" s="111">
        <v>3905.3</v>
      </c>
      <c r="J15" s="111">
        <v>14</v>
      </c>
      <c r="K15" s="111">
        <v>13</v>
      </c>
      <c r="L15" s="111">
        <v>14</v>
      </c>
      <c r="M15" s="111">
        <v>160</v>
      </c>
      <c r="N15" s="111">
        <v>160</v>
      </c>
      <c r="O15" s="173">
        <f t="shared" si="0"/>
        <v>311.35059999999999</v>
      </c>
      <c r="P15" s="174">
        <f t="shared" si="1"/>
        <v>4065.3</v>
      </c>
    </row>
    <row r="16" spans="1:16" ht="17.100000000000001" customHeight="1" x14ac:dyDescent="0.25">
      <c r="A16" s="457"/>
      <c r="B16" s="467"/>
      <c r="C16" s="464"/>
      <c r="D16" s="110" t="s">
        <v>15</v>
      </c>
      <c r="E16" s="111">
        <v>882.75559999999996</v>
      </c>
      <c r="F16" s="111">
        <v>484.1</v>
      </c>
      <c r="G16" s="111">
        <v>497.42</v>
      </c>
      <c r="H16" s="111">
        <v>1223.5999999999999</v>
      </c>
      <c r="I16" s="111">
        <v>1243.0999999999999</v>
      </c>
      <c r="J16" s="111">
        <v>784.7192</v>
      </c>
      <c r="K16" s="111">
        <v>240</v>
      </c>
      <c r="L16" s="111">
        <v>245</v>
      </c>
      <c r="M16" s="111">
        <v>675</v>
      </c>
      <c r="N16" s="111">
        <v>699</v>
      </c>
      <c r="O16" s="173">
        <f t="shared" si="0"/>
        <v>742.42000000000007</v>
      </c>
      <c r="P16" s="174">
        <f t="shared" si="1"/>
        <v>1942.1</v>
      </c>
    </row>
    <row r="17" spans="1:18" ht="17.100000000000001" customHeight="1" x14ac:dyDescent="0.25">
      <c r="A17" s="457"/>
      <c r="B17" s="467"/>
      <c r="C17" s="464"/>
      <c r="D17" s="110" t="s">
        <v>16</v>
      </c>
      <c r="E17" s="111">
        <v>27891.569100000001</v>
      </c>
      <c r="F17" s="111">
        <v>6726.7</v>
      </c>
      <c r="G17" s="111">
        <v>6803.6521999999995</v>
      </c>
      <c r="H17" s="111">
        <v>8756</v>
      </c>
      <c r="I17" s="111">
        <v>8870.6</v>
      </c>
      <c r="J17" s="111">
        <v>46755.611799999999</v>
      </c>
      <c r="K17" s="111">
        <v>31250</v>
      </c>
      <c r="L17" s="111">
        <v>31215.807000000001</v>
      </c>
      <c r="M17" s="111">
        <v>23780</v>
      </c>
      <c r="N17" s="111">
        <v>23362.5</v>
      </c>
      <c r="O17" s="173">
        <f t="shared" si="0"/>
        <v>38019.459199999998</v>
      </c>
      <c r="P17" s="174">
        <f t="shared" si="1"/>
        <v>32233.1</v>
      </c>
    </row>
    <row r="18" spans="1:18" ht="17.100000000000001" customHeight="1" thickBot="1" x14ac:dyDescent="0.3">
      <c r="A18" s="457"/>
      <c r="B18" s="468"/>
      <c r="C18" s="465"/>
      <c r="D18" s="116" t="s">
        <v>17</v>
      </c>
      <c r="E18" s="117">
        <v>11247.888300000001</v>
      </c>
      <c r="F18" s="117">
        <v>2823.1</v>
      </c>
      <c r="G18" s="117">
        <v>2950.6588999999999</v>
      </c>
      <c r="H18" s="117">
        <v>10176</v>
      </c>
      <c r="I18" s="117">
        <v>10245.700000000001</v>
      </c>
      <c r="J18" s="117">
        <v>27305.552300000003</v>
      </c>
      <c r="K18" s="117">
        <v>2312.5639999999999</v>
      </c>
      <c r="L18" s="117">
        <v>2339.46</v>
      </c>
      <c r="M18" s="117">
        <v>1511</v>
      </c>
      <c r="N18" s="117">
        <v>1563.8</v>
      </c>
      <c r="O18" s="173">
        <f t="shared" si="0"/>
        <v>5290.1188999999995</v>
      </c>
      <c r="P18" s="174">
        <f t="shared" si="1"/>
        <v>11809.5</v>
      </c>
    </row>
    <row r="19" spans="1:18" ht="17.100000000000001" customHeight="1" thickBot="1" x14ac:dyDescent="0.3">
      <c r="A19" s="458"/>
      <c r="B19" s="472" t="s">
        <v>20</v>
      </c>
      <c r="C19" s="473"/>
      <c r="D19" s="474"/>
      <c r="E19" s="118">
        <f>E14+E15+E16+E17+E18</f>
        <v>45608.7791</v>
      </c>
      <c r="F19" s="118">
        <f t="shared" ref="F19" si="3">F14+F15+F16+F17+F18</f>
        <v>13869.15</v>
      </c>
      <c r="G19" s="118">
        <f t="shared" ref="G19" si="4">G14+G15+G16+G17+G18</f>
        <v>14165.331899999999</v>
      </c>
      <c r="H19" s="118">
        <f t="shared" ref="H19" si="5">H14+H15+H16+H17+H18</f>
        <v>63735.6</v>
      </c>
      <c r="I19" s="118">
        <f t="shared" ref="I19" si="6">I14+I15+I16+I17+I18</f>
        <v>57977.3</v>
      </c>
      <c r="J19" s="118">
        <f t="shared" ref="J19" si="7">J14+J15+J16+J17+J18</f>
        <v>75453.017500000002</v>
      </c>
      <c r="K19" s="118">
        <f t="shared" ref="K19" si="8">K14+K15+K16+K17+K18</f>
        <v>34205.563999999998</v>
      </c>
      <c r="L19" s="118">
        <f t="shared" ref="L19" si="9">L14+L15+L16+L17+L18</f>
        <v>34209.640700000004</v>
      </c>
      <c r="M19" s="118">
        <f t="shared" ref="M19" si="10">M14+M15+M16+M17+M18</f>
        <v>28136</v>
      </c>
      <c r="N19" s="118">
        <f t="shared" ref="N19:P19" si="11">N14+N15+N16+N17+N18</f>
        <v>27822.5</v>
      </c>
      <c r="O19" s="118">
        <f t="shared" si="11"/>
        <v>48374.972600000001</v>
      </c>
      <c r="P19" s="118">
        <f t="shared" si="11"/>
        <v>85799.799999999988</v>
      </c>
    </row>
    <row r="20" spans="1:18" ht="17.100000000000001" customHeight="1" x14ac:dyDescent="0.25">
      <c r="A20" s="456">
        <v>3</v>
      </c>
      <c r="B20" s="466" t="s">
        <v>21</v>
      </c>
      <c r="C20" s="463">
        <f>E25+J25</f>
        <v>25982.550000000003</v>
      </c>
      <c r="D20" s="113" t="s">
        <v>14</v>
      </c>
      <c r="E20" s="114">
        <v>6294.79</v>
      </c>
      <c r="F20" s="114">
        <v>6294.79</v>
      </c>
      <c r="G20" s="114">
        <v>3456.8599999999997</v>
      </c>
      <c r="H20" s="114">
        <v>72879.13</v>
      </c>
      <c r="I20" s="114">
        <v>58705.859999999986</v>
      </c>
      <c r="J20" s="114">
        <v>596.29999999999995</v>
      </c>
      <c r="K20" s="114">
        <v>596.29999999999995</v>
      </c>
      <c r="L20" s="114">
        <v>341.1</v>
      </c>
      <c r="M20" s="114">
        <v>0</v>
      </c>
      <c r="N20" s="114">
        <v>0</v>
      </c>
      <c r="O20" s="173">
        <f t="shared" si="0"/>
        <v>3797.9599999999996</v>
      </c>
      <c r="P20" s="174">
        <f t="shared" si="1"/>
        <v>58705.859999999986</v>
      </c>
    </row>
    <row r="21" spans="1:18" ht="17.100000000000001" customHeight="1" x14ac:dyDescent="0.25">
      <c r="A21" s="457"/>
      <c r="B21" s="467"/>
      <c r="C21" s="464"/>
      <c r="D21" s="110" t="s">
        <v>22</v>
      </c>
      <c r="E21" s="111">
        <v>462.74</v>
      </c>
      <c r="F21" s="111">
        <v>462.74</v>
      </c>
      <c r="G21" s="111">
        <v>358.56</v>
      </c>
      <c r="H21" s="111">
        <v>4457.2</v>
      </c>
      <c r="I21" s="111">
        <v>4104.62</v>
      </c>
      <c r="J21" s="111">
        <v>0</v>
      </c>
      <c r="K21" s="111">
        <v>0</v>
      </c>
      <c r="L21" s="111">
        <v>0</v>
      </c>
      <c r="M21" s="111">
        <v>0</v>
      </c>
      <c r="N21" s="111">
        <v>0</v>
      </c>
      <c r="O21" s="173">
        <f t="shared" si="0"/>
        <v>358.56</v>
      </c>
      <c r="P21" s="174">
        <f t="shared" si="1"/>
        <v>4104.62</v>
      </c>
    </row>
    <row r="22" spans="1:18" ht="17.100000000000001" customHeight="1" x14ac:dyDescent="0.25">
      <c r="A22" s="457"/>
      <c r="B22" s="467"/>
      <c r="C22" s="464"/>
      <c r="D22" s="110" t="s">
        <v>15</v>
      </c>
      <c r="E22" s="111">
        <v>21.39</v>
      </c>
      <c r="F22" s="111">
        <v>21.39</v>
      </c>
      <c r="G22" s="111">
        <v>0</v>
      </c>
      <c r="H22" s="111">
        <v>0</v>
      </c>
      <c r="I22" s="111">
        <v>0</v>
      </c>
      <c r="J22" s="111">
        <v>126.03</v>
      </c>
      <c r="K22" s="111">
        <v>126.03</v>
      </c>
      <c r="L22" s="111">
        <v>126.03</v>
      </c>
      <c r="M22" s="111">
        <v>0</v>
      </c>
      <c r="N22" s="111">
        <v>0</v>
      </c>
      <c r="O22" s="173">
        <f t="shared" si="0"/>
        <v>126.03</v>
      </c>
      <c r="P22" s="174">
        <f t="shared" si="1"/>
        <v>0</v>
      </c>
    </row>
    <row r="23" spans="1:18" ht="17.100000000000001" customHeight="1" x14ac:dyDescent="0.25">
      <c r="A23" s="457"/>
      <c r="B23" s="467"/>
      <c r="C23" s="464"/>
      <c r="D23" s="110" t="s">
        <v>16</v>
      </c>
      <c r="E23" s="111">
        <v>5331.07</v>
      </c>
      <c r="F23" s="111">
        <v>5331.07</v>
      </c>
      <c r="G23" s="111">
        <v>724.89</v>
      </c>
      <c r="H23" s="111">
        <v>3311.9</v>
      </c>
      <c r="I23" s="111">
        <v>3311.9</v>
      </c>
      <c r="J23" s="111">
        <v>677.54</v>
      </c>
      <c r="K23" s="111">
        <v>677.54</v>
      </c>
      <c r="L23" s="111">
        <v>0</v>
      </c>
      <c r="M23" s="111">
        <v>0</v>
      </c>
      <c r="N23" s="111">
        <v>0</v>
      </c>
      <c r="O23" s="173">
        <f t="shared" si="0"/>
        <v>724.89</v>
      </c>
      <c r="P23" s="174">
        <f t="shared" si="1"/>
        <v>3311.9</v>
      </c>
    </row>
    <row r="24" spans="1:18" ht="17.100000000000001" customHeight="1" thickBot="1" x14ac:dyDescent="0.3">
      <c r="A24" s="457"/>
      <c r="B24" s="468"/>
      <c r="C24" s="465"/>
      <c r="D24" s="116" t="s">
        <v>17</v>
      </c>
      <c r="E24" s="117">
        <v>11514.380000000001</v>
      </c>
      <c r="F24" s="117">
        <v>11514.380000000001</v>
      </c>
      <c r="G24" s="117">
        <v>734.88</v>
      </c>
      <c r="H24" s="117">
        <v>31744.940000000002</v>
      </c>
      <c r="I24" s="117">
        <v>31052.840000000004</v>
      </c>
      <c r="J24" s="117">
        <v>958.31000000000006</v>
      </c>
      <c r="K24" s="117">
        <v>958.31000000000006</v>
      </c>
      <c r="L24" s="117">
        <v>1.93</v>
      </c>
      <c r="M24" s="117">
        <v>0</v>
      </c>
      <c r="N24" s="117">
        <v>0</v>
      </c>
      <c r="O24" s="173">
        <f t="shared" si="0"/>
        <v>736.81</v>
      </c>
      <c r="P24" s="174">
        <f t="shared" si="1"/>
        <v>31052.840000000004</v>
      </c>
    </row>
    <row r="25" spans="1:18" ht="17.100000000000001" customHeight="1" thickBot="1" x14ac:dyDescent="0.3">
      <c r="A25" s="458"/>
      <c r="B25" s="472" t="s">
        <v>20</v>
      </c>
      <c r="C25" s="473"/>
      <c r="D25" s="474"/>
      <c r="E25" s="118">
        <f t="shared" ref="E25" si="12">E20+E21+E22+E23+E24</f>
        <v>23624.370000000003</v>
      </c>
      <c r="F25" s="118">
        <f t="shared" ref="F25" si="13">F20+F21+F22+F23+F24</f>
        <v>23624.370000000003</v>
      </c>
      <c r="G25" s="118">
        <f t="shared" ref="G25" si="14">G20+G21+G22+G23+G24</f>
        <v>5275.19</v>
      </c>
      <c r="H25" s="118">
        <f t="shared" ref="H25" si="15">H20+H21+H22+H23+H24</f>
        <v>112393.17</v>
      </c>
      <c r="I25" s="118">
        <f t="shared" ref="I25" si="16">I20+I21+I22+I23+I24</f>
        <v>97175.22</v>
      </c>
      <c r="J25" s="118">
        <f t="shared" ref="J25" si="17">J20+J21+J22+J23+J24</f>
        <v>2358.1799999999998</v>
      </c>
      <c r="K25" s="118">
        <f t="shared" ref="K25" si="18">K20+K21+K22+K23+K24</f>
        <v>2358.1799999999998</v>
      </c>
      <c r="L25" s="118">
        <f t="shared" ref="L25" si="19">L20+L21+L22+L23+L24</f>
        <v>469.06</v>
      </c>
      <c r="M25" s="118">
        <f t="shared" ref="M25" si="20">M20+M21+M22+M23+M24</f>
        <v>0</v>
      </c>
      <c r="N25" s="118">
        <f t="shared" ref="N25:P25" si="21">N20+N21+N22+N23+N24</f>
        <v>0</v>
      </c>
      <c r="O25" s="118">
        <f t="shared" si="21"/>
        <v>5744.25</v>
      </c>
      <c r="P25" s="118">
        <f t="shared" si="21"/>
        <v>97175.22</v>
      </c>
      <c r="R25" s="292">
        <f>E25+J25</f>
        <v>25982.550000000003</v>
      </c>
    </row>
    <row r="26" spans="1:18" ht="17.100000000000001" customHeight="1" x14ac:dyDescent="0.25">
      <c r="A26" s="456">
        <v>4</v>
      </c>
      <c r="B26" s="466" t="s">
        <v>37</v>
      </c>
      <c r="C26" s="463">
        <f>E31+J31</f>
        <v>279953.50520000001</v>
      </c>
      <c r="D26" s="113" t="s">
        <v>14</v>
      </c>
      <c r="E26" s="114">
        <v>27227.1538</v>
      </c>
      <c r="F26" s="114">
        <v>19312.059999999998</v>
      </c>
      <c r="G26" s="114">
        <v>18364.240000000002</v>
      </c>
      <c r="H26" s="114">
        <v>126198.3</v>
      </c>
      <c r="I26" s="114">
        <v>126336.7</v>
      </c>
      <c r="J26" s="114">
        <v>5264.54</v>
      </c>
      <c r="K26" s="114">
        <v>1717.8</v>
      </c>
      <c r="L26" s="114">
        <v>1634.3</v>
      </c>
      <c r="M26" s="114">
        <v>7019.9</v>
      </c>
      <c r="N26" s="114">
        <v>5670</v>
      </c>
      <c r="O26" s="173">
        <f t="shared" si="0"/>
        <v>19998.54</v>
      </c>
      <c r="P26" s="174">
        <f t="shared" si="1"/>
        <v>132006.70000000001</v>
      </c>
      <c r="R26" s="292">
        <f>R25-C20</f>
        <v>0</v>
      </c>
    </row>
    <row r="27" spans="1:18" ht="17.100000000000001" customHeight="1" x14ac:dyDescent="0.25">
      <c r="A27" s="457"/>
      <c r="B27" s="467"/>
      <c r="C27" s="464"/>
      <c r="D27" s="110" t="s">
        <v>22</v>
      </c>
      <c r="E27" s="111">
        <v>68.2</v>
      </c>
      <c r="F27" s="111">
        <v>36.5</v>
      </c>
      <c r="G27" s="111">
        <v>36.5</v>
      </c>
      <c r="H27" s="111">
        <v>818</v>
      </c>
      <c r="I27" s="111">
        <v>818</v>
      </c>
      <c r="J27" s="111">
        <v>0</v>
      </c>
      <c r="K27" s="111">
        <v>0</v>
      </c>
      <c r="L27" s="111">
        <v>0</v>
      </c>
      <c r="M27" s="111">
        <v>0</v>
      </c>
      <c r="N27" s="111">
        <v>0</v>
      </c>
      <c r="O27" s="173">
        <f t="shared" si="0"/>
        <v>36.5</v>
      </c>
      <c r="P27" s="174">
        <f t="shared" si="1"/>
        <v>818</v>
      </c>
    </row>
    <row r="28" spans="1:18" ht="17.100000000000001" customHeight="1" x14ac:dyDescent="0.25">
      <c r="A28" s="457"/>
      <c r="B28" s="467"/>
      <c r="C28" s="464"/>
      <c r="D28" s="110" t="s">
        <v>15</v>
      </c>
      <c r="E28" s="111">
        <v>6351.8685999999998</v>
      </c>
      <c r="F28" s="111">
        <v>3600</v>
      </c>
      <c r="G28" s="111">
        <v>3275.8</v>
      </c>
      <c r="H28" s="111">
        <v>15834.8</v>
      </c>
      <c r="I28" s="111">
        <v>10964.3</v>
      </c>
      <c r="J28" s="111">
        <v>14050.55</v>
      </c>
      <c r="K28" s="111">
        <v>4336</v>
      </c>
      <c r="L28" s="111">
        <v>3939.7699999999995</v>
      </c>
      <c r="M28" s="111">
        <v>11820</v>
      </c>
      <c r="N28" s="111">
        <v>14192</v>
      </c>
      <c r="O28" s="173">
        <f t="shared" si="0"/>
        <v>7215.57</v>
      </c>
      <c r="P28" s="174">
        <f t="shared" si="1"/>
        <v>25156.3</v>
      </c>
    </row>
    <row r="29" spans="1:18" ht="17.100000000000001" customHeight="1" x14ac:dyDescent="0.25">
      <c r="A29" s="457"/>
      <c r="B29" s="467"/>
      <c r="C29" s="464"/>
      <c r="D29" s="110" t="s">
        <v>16</v>
      </c>
      <c r="E29" s="111">
        <v>81804.635000000009</v>
      </c>
      <c r="F29" s="111">
        <v>24700</v>
      </c>
      <c r="G29" s="111">
        <v>24158.68</v>
      </c>
      <c r="H29" s="111">
        <v>45443</v>
      </c>
      <c r="I29" s="111">
        <v>40338.199999999997</v>
      </c>
      <c r="J29" s="111">
        <v>99134.523300000001</v>
      </c>
      <c r="K29" s="111">
        <v>17473</v>
      </c>
      <c r="L29" s="111">
        <v>17148.5</v>
      </c>
      <c r="M29" s="111">
        <v>41274.9</v>
      </c>
      <c r="N29" s="111">
        <v>41511.699999999997</v>
      </c>
      <c r="O29" s="173">
        <f t="shared" si="0"/>
        <v>41307.18</v>
      </c>
      <c r="P29" s="174">
        <f t="shared" si="1"/>
        <v>81849.899999999994</v>
      </c>
    </row>
    <row r="30" spans="1:18" ht="21.75" customHeight="1" thickBot="1" x14ac:dyDescent="0.3">
      <c r="A30" s="457"/>
      <c r="B30" s="468"/>
      <c r="C30" s="465"/>
      <c r="D30" s="116" t="s">
        <v>17</v>
      </c>
      <c r="E30" s="117">
        <v>29567.757799999999</v>
      </c>
      <c r="F30" s="117">
        <v>89.15</v>
      </c>
      <c r="G30" s="117">
        <v>87.87</v>
      </c>
      <c r="H30" s="117">
        <v>159.69999999999999</v>
      </c>
      <c r="I30" s="117">
        <v>85.9</v>
      </c>
      <c r="J30" s="117">
        <v>16484.276700000002</v>
      </c>
      <c r="K30" s="117">
        <v>90.3</v>
      </c>
      <c r="L30" s="117">
        <v>90.3</v>
      </c>
      <c r="M30" s="117">
        <v>111</v>
      </c>
      <c r="N30" s="117">
        <v>111</v>
      </c>
      <c r="O30" s="173">
        <f t="shared" si="0"/>
        <v>178.17000000000002</v>
      </c>
      <c r="P30" s="174">
        <f t="shared" si="1"/>
        <v>196.9</v>
      </c>
    </row>
    <row r="31" spans="1:18" ht="18.75" customHeight="1" thickBot="1" x14ac:dyDescent="0.3">
      <c r="A31" s="458"/>
      <c r="B31" s="472" t="s">
        <v>20</v>
      </c>
      <c r="C31" s="473"/>
      <c r="D31" s="474"/>
      <c r="E31" s="118">
        <f t="shared" ref="E31" si="22">E26+E27+E28+E29+E30</f>
        <v>145019.6152</v>
      </c>
      <c r="F31" s="118">
        <f t="shared" ref="F31" si="23">F26+F27+F28+F29+F30</f>
        <v>47737.71</v>
      </c>
      <c r="G31" s="118">
        <f t="shared" ref="G31" si="24">G26+G27+G28+G29+G30</f>
        <v>45923.090000000004</v>
      </c>
      <c r="H31" s="118">
        <f t="shared" ref="H31" si="25">H26+H27+H28+H29+H30</f>
        <v>188453.80000000002</v>
      </c>
      <c r="I31" s="118">
        <f t="shared" ref="I31" si="26">I26+I27+I28+I29+I30</f>
        <v>178543.1</v>
      </c>
      <c r="J31" s="118">
        <f t="shared" ref="J31" si="27">J26+J27+J28+J29+J30</f>
        <v>134933.89000000001</v>
      </c>
      <c r="K31" s="118">
        <f t="shared" ref="K31" si="28">K26+K27+K28+K29+K30</f>
        <v>23617.1</v>
      </c>
      <c r="L31" s="118">
        <f t="shared" ref="L31" si="29">L26+L27+L28+L29+L30</f>
        <v>22812.87</v>
      </c>
      <c r="M31" s="118">
        <f t="shared" ref="M31" si="30">M26+M27+M28+M29+M30</f>
        <v>60225.8</v>
      </c>
      <c r="N31" s="118">
        <f t="shared" ref="N31:P31" si="31">N26+N27+N28+N29+N30</f>
        <v>61484.7</v>
      </c>
      <c r="O31" s="118">
        <f t="shared" si="31"/>
        <v>68735.960000000006</v>
      </c>
      <c r="P31" s="118">
        <f t="shared" si="31"/>
        <v>240027.8</v>
      </c>
    </row>
    <row r="32" spans="1:18" ht="17.100000000000001" customHeight="1" x14ac:dyDescent="0.25">
      <c r="A32" s="456">
        <v>5</v>
      </c>
      <c r="B32" s="466" t="s">
        <v>62</v>
      </c>
      <c r="C32" s="463">
        <f>E37+J37</f>
        <v>204596.57</v>
      </c>
      <c r="D32" s="113" t="s">
        <v>14</v>
      </c>
      <c r="E32" s="114">
        <v>13664.15</v>
      </c>
      <c r="F32" s="114">
        <v>10676.9809</v>
      </c>
      <c r="G32" s="114">
        <v>7213.1713999999993</v>
      </c>
      <c r="H32" s="114">
        <v>67953.643000000011</v>
      </c>
      <c r="I32" s="114">
        <v>75151.633000000002</v>
      </c>
      <c r="J32" s="114">
        <v>199.08</v>
      </c>
      <c r="K32" s="114">
        <v>139.74</v>
      </c>
      <c r="L32" s="114">
        <v>42.21</v>
      </c>
      <c r="M32" s="114">
        <v>154.6</v>
      </c>
      <c r="N32" s="114">
        <v>126</v>
      </c>
      <c r="O32" s="173">
        <f t="shared" si="0"/>
        <v>7255.3813999999993</v>
      </c>
      <c r="P32" s="174">
        <f t="shared" si="1"/>
        <v>75277.633000000002</v>
      </c>
    </row>
    <row r="33" spans="1:16" ht="17.100000000000001" customHeight="1" x14ac:dyDescent="0.25">
      <c r="A33" s="457"/>
      <c r="B33" s="467"/>
      <c r="C33" s="464"/>
      <c r="D33" s="110" t="s">
        <v>22</v>
      </c>
      <c r="E33" s="111">
        <v>113.8</v>
      </c>
      <c r="F33" s="111">
        <v>98.47</v>
      </c>
      <c r="G33" s="111">
        <v>27.869999999999997</v>
      </c>
      <c r="H33" s="111">
        <v>1418.7099999999998</v>
      </c>
      <c r="I33" s="111">
        <v>1352.61</v>
      </c>
      <c r="J33" s="111">
        <v>0.01</v>
      </c>
      <c r="K33" s="111">
        <v>0</v>
      </c>
      <c r="L33" s="111">
        <v>0</v>
      </c>
      <c r="M33" s="111">
        <v>0</v>
      </c>
      <c r="N33" s="111">
        <v>0</v>
      </c>
      <c r="O33" s="173">
        <f t="shared" si="0"/>
        <v>27.869999999999997</v>
      </c>
      <c r="P33" s="174">
        <f t="shared" si="1"/>
        <v>1352.61</v>
      </c>
    </row>
    <row r="34" spans="1:16" ht="17.100000000000001" customHeight="1" x14ac:dyDescent="0.25">
      <c r="A34" s="457"/>
      <c r="B34" s="467"/>
      <c r="C34" s="464"/>
      <c r="D34" s="110" t="s">
        <v>15</v>
      </c>
      <c r="E34" s="111">
        <v>17258.250000000004</v>
      </c>
      <c r="F34" s="111">
        <v>7980.8734999999997</v>
      </c>
      <c r="G34" s="111">
        <v>8023.05483</v>
      </c>
      <c r="H34" s="111">
        <v>37572.47800000001</v>
      </c>
      <c r="I34" s="111">
        <v>39812.749000000003</v>
      </c>
      <c r="J34" s="111">
        <v>3448.83</v>
      </c>
      <c r="K34" s="111">
        <v>2005.25</v>
      </c>
      <c r="L34" s="111">
        <v>1136.6099999999999</v>
      </c>
      <c r="M34" s="111">
        <v>673.41199999999992</v>
      </c>
      <c r="N34" s="111">
        <v>686.61199999999997</v>
      </c>
      <c r="O34" s="173">
        <f t="shared" si="0"/>
        <v>9159.6648299999997</v>
      </c>
      <c r="P34" s="174">
        <f t="shared" si="1"/>
        <v>40499.361000000004</v>
      </c>
    </row>
    <row r="35" spans="1:16" ht="17.100000000000001" customHeight="1" x14ac:dyDescent="0.25">
      <c r="A35" s="457"/>
      <c r="B35" s="467"/>
      <c r="C35" s="464"/>
      <c r="D35" s="110" t="s">
        <v>16</v>
      </c>
      <c r="E35" s="111">
        <v>78735.48</v>
      </c>
      <c r="F35" s="111">
        <v>48493.81059999999</v>
      </c>
      <c r="G35" s="111">
        <v>25211.866010999998</v>
      </c>
      <c r="H35" s="111">
        <v>88036.306999999986</v>
      </c>
      <c r="I35" s="111">
        <v>86383.816999999995</v>
      </c>
      <c r="J35" s="111">
        <v>63539.75</v>
      </c>
      <c r="K35" s="111">
        <v>19673.23</v>
      </c>
      <c r="L35" s="111">
        <v>3086.26</v>
      </c>
      <c r="M35" s="111">
        <v>2733.25</v>
      </c>
      <c r="N35" s="111">
        <v>2834.64</v>
      </c>
      <c r="O35" s="173">
        <f t="shared" si="0"/>
        <v>28298.126011</v>
      </c>
      <c r="P35" s="174">
        <f t="shared" si="1"/>
        <v>89218.456999999995</v>
      </c>
    </row>
    <row r="36" spans="1:16" ht="17.100000000000001" customHeight="1" thickBot="1" x14ac:dyDescent="0.3">
      <c r="A36" s="457"/>
      <c r="B36" s="468"/>
      <c r="C36" s="465"/>
      <c r="D36" s="116" t="s">
        <v>17</v>
      </c>
      <c r="E36" s="117">
        <v>12420.240000000002</v>
      </c>
      <c r="F36" s="117">
        <v>6363.5173300000006</v>
      </c>
      <c r="G36" s="117">
        <v>2033.8163299999999</v>
      </c>
      <c r="H36" s="117">
        <v>10917.771999999997</v>
      </c>
      <c r="I36" s="117">
        <v>11228.397000000001</v>
      </c>
      <c r="J36" s="117">
        <v>15216.980000000001</v>
      </c>
      <c r="K36" s="117">
        <v>2645.1400000000003</v>
      </c>
      <c r="L36" s="117">
        <v>175.79</v>
      </c>
      <c r="M36" s="117">
        <v>6.2</v>
      </c>
      <c r="N36" s="117">
        <v>6.2</v>
      </c>
      <c r="O36" s="173">
        <f t="shared" si="0"/>
        <v>2209.6063300000001</v>
      </c>
      <c r="P36" s="174">
        <f>I36+N36</f>
        <v>11234.597000000002</v>
      </c>
    </row>
    <row r="37" spans="1:16" ht="17.100000000000001" customHeight="1" thickBot="1" x14ac:dyDescent="0.3">
      <c r="A37" s="458"/>
      <c r="B37" s="472" t="s">
        <v>20</v>
      </c>
      <c r="C37" s="473"/>
      <c r="D37" s="474"/>
      <c r="E37" s="118">
        <f t="shared" ref="E37" si="32">E32+E33+E34+E35+E36</f>
        <v>122191.92</v>
      </c>
      <c r="F37" s="118">
        <f t="shared" ref="F37" si="33">F32+F33+F34+F35+F36</f>
        <v>73613.652329999983</v>
      </c>
      <c r="G37" s="118">
        <f t="shared" ref="G37" si="34">G32+G33+G34+G35+G36</f>
        <v>42509.778571000003</v>
      </c>
      <c r="H37" s="118">
        <f t="shared" ref="H37" si="35">H32+H33+H34+H35+H36</f>
        <v>205898.91000000003</v>
      </c>
      <c r="I37" s="118">
        <f t="shared" ref="I37" si="36">I32+I33+I34+I35+I36</f>
        <v>213929.20600000001</v>
      </c>
      <c r="J37" s="118">
        <f t="shared" ref="J37" si="37">J32+J33+J34+J35+J36</f>
        <v>82404.649999999994</v>
      </c>
      <c r="K37" s="118">
        <f t="shared" ref="K37" si="38">K32+K33+K34+K35+K36</f>
        <v>24463.360000000001</v>
      </c>
      <c r="L37" s="118">
        <f t="shared" ref="L37" si="39">L32+L33+L34+L35+L36</f>
        <v>4440.87</v>
      </c>
      <c r="M37" s="118">
        <f t="shared" ref="M37" si="40">M32+M33+M34+M35+M36</f>
        <v>3567.4619999999995</v>
      </c>
      <c r="N37" s="118">
        <f t="shared" ref="N37:O37" si="41">N32+N33+N34+N35+N36</f>
        <v>3653.4519999999998</v>
      </c>
      <c r="O37" s="118">
        <f t="shared" si="41"/>
        <v>46950.648571000005</v>
      </c>
      <c r="P37" s="118">
        <f>P32+P33+P34+P35+P36</f>
        <v>217582.658</v>
      </c>
    </row>
    <row r="38" spans="1:16" ht="17.100000000000001" customHeight="1" x14ac:dyDescent="0.25">
      <c r="A38" s="456">
        <v>6</v>
      </c>
      <c r="B38" s="466" t="s">
        <v>23</v>
      </c>
      <c r="C38" s="463">
        <f>E43+J43</f>
        <v>106586.66</v>
      </c>
      <c r="D38" s="113" t="s">
        <v>14</v>
      </c>
      <c r="E38" s="114">
        <v>6118.58</v>
      </c>
      <c r="F38" s="114">
        <v>2809.4712999999997</v>
      </c>
      <c r="G38" s="114">
        <v>2055.0495000000001</v>
      </c>
      <c r="H38" s="114">
        <v>22521.699000000001</v>
      </c>
      <c r="I38" s="114">
        <v>15710.156000000001</v>
      </c>
      <c r="J38" s="114">
        <v>757.27</v>
      </c>
      <c r="K38" s="114">
        <v>0</v>
      </c>
      <c r="L38" s="114">
        <v>0</v>
      </c>
      <c r="M38" s="114">
        <v>0</v>
      </c>
      <c r="N38" s="114">
        <v>0</v>
      </c>
      <c r="O38" s="173">
        <f>G38+L38</f>
        <v>2055.0495000000001</v>
      </c>
      <c r="P38" s="173">
        <f>I38+N38</f>
        <v>15710.156000000001</v>
      </c>
    </row>
    <row r="39" spans="1:16" ht="17.100000000000001" customHeight="1" x14ac:dyDescent="0.25">
      <c r="A39" s="457"/>
      <c r="B39" s="467"/>
      <c r="C39" s="464"/>
      <c r="D39" s="110" t="s">
        <v>22</v>
      </c>
      <c r="E39" s="111">
        <v>85.97</v>
      </c>
      <c r="F39" s="111">
        <v>7.61</v>
      </c>
      <c r="G39" s="111">
        <v>4.24</v>
      </c>
      <c r="H39" s="111">
        <v>0</v>
      </c>
      <c r="I39" s="111">
        <v>0</v>
      </c>
      <c r="J39" s="111">
        <v>0</v>
      </c>
      <c r="K39" s="111">
        <v>0</v>
      </c>
      <c r="L39" s="111">
        <v>0</v>
      </c>
      <c r="M39" s="111">
        <v>0</v>
      </c>
      <c r="N39" s="111">
        <v>0</v>
      </c>
      <c r="O39" s="173">
        <f t="shared" ref="O39:O42" si="42">G39+L39</f>
        <v>4.24</v>
      </c>
      <c r="P39" s="173">
        <f t="shared" ref="P39:P42" si="43">I39+N39</f>
        <v>0</v>
      </c>
    </row>
    <row r="40" spans="1:16" ht="17.100000000000001" customHeight="1" x14ac:dyDescent="0.25">
      <c r="A40" s="457"/>
      <c r="B40" s="467"/>
      <c r="C40" s="464"/>
      <c r="D40" s="110" t="s">
        <v>15</v>
      </c>
      <c r="E40" s="111">
        <v>1148.5899999999999</v>
      </c>
      <c r="F40" s="111">
        <v>439.69</v>
      </c>
      <c r="G40" s="111">
        <v>341.69</v>
      </c>
      <c r="H40" s="111">
        <v>1854.9169999999999</v>
      </c>
      <c r="I40" s="111">
        <v>1594.5120000000002</v>
      </c>
      <c r="J40" s="111">
        <v>1762.68</v>
      </c>
      <c r="K40" s="111">
        <v>478.36</v>
      </c>
      <c r="L40" s="111">
        <v>0</v>
      </c>
      <c r="M40" s="111">
        <v>0</v>
      </c>
      <c r="N40" s="111">
        <v>500</v>
      </c>
      <c r="O40" s="173">
        <f t="shared" si="42"/>
        <v>341.69</v>
      </c>
      <c r="P40" s="173">
        <f t="shared" si="43"/>
        <v>2094.5120000000002</v>
      </c>
    </row>
    <row r="41" spans="1:16" ht="17.100000000000001" customHeight="1" x14ac:dyDescent="0.25">
      <c r="A41" s="457"/>
      <c r="B41" s="467"/>
      <c r="C41" s="464"/>
      <c r="D41" s="110" t="s">
        <v>16</v>
      </c>
      <c r="E41" s="111">
        <v>39952.950000000004</v>
      </c>
      <c r="F41" s="111">
        <v>7255.3399999999992</v>
      </c>
      <c r="G41" s="111">
        <v>5075.3146000000006</v>
      </c>
      <c r="H41" s="111">
        <v>33625.537000000004</v>
      </c>
      <c r="I41" s="111">
        <v>24416.243000000002</v>
      </c>
      <c r="J41" s="111">
        <v>35144.46</v>
      </c>
      <c r="K41" s="111">
        <v>13115.31</v>
      </c>
      <c r="L41" s="111">
        <v>10437.57</v>
      </c>
      <c r="M41" s="111">
        <v>1169185.2</v>
      </c>
      <c r="N41" s="111">
        <v>7842.3</v>
      </c>
      <c r="O41" s="173">
        <f t="shared" si="42"/>
        <v>15512.884600000001</v>
      </c>
      <c r="P41" s="173">
        <f t="shared" si="43"/>
        <v>32258.543000000001</v>
      </c>
    </row>
    <row r="42" spans="1:16" ht="17.100000000000001" customHeight="1" thickBot="1" x14ac:dyDescent="0.3">
      <c r="A42" s="457"/>
      <c r="B42" s="468"/>
      <c r="C42" s="465"/>
      <c r="D42" s="116" t="s">
        <v>17</v>
      </c>
      <c r="E42" s="117">
        <v>14933.17</v>
      </c>
      <c r="F42" s="117">
        <v>1778.038</v>
      </c>
      <c r="G42" s="117">
        <v>82.468000000000004</v>
      </c>
      <c r="H42" s="117">
        <v>5732.4800000000005</v>
      </c>
      <c r="I42" s="117">
        <v>5572.0000000000009</v>
      </c>
      <c r="J42" s="117">
        <v>6682.9900000000016</v>
      </c>
      <c r="K42" s="117">
        <v>713.01</v>
      </c>
      <c r="L42" s="117">
        <v>0</v>
      </c>
      <c r="M42" s="117">
        <v>0</v>
      </c>
      <c r="N42" s="117">
        <v>0</v>
      </c>
      <c r="O42" s="173">
        <f t="shared" si="42"/>
        <v>82.468000000000004</v>
      </c>
      <c r="P42" s="173">
        <f t="shared" si="43"/>
        <v>5572.0000000000009</v>
      </c>
    </row>
    <row r="43" spans="1:16" ht="17.100000000000001" customHeight="1" thickBot="1" x14ac:dyDescent="0.3">
      <c r="A43" s="458"/>
      <c r="B43" s="472" t="s">
        <v>20</v>
      </c>
      <c r="C43" s="473"/>
      <c r="D43" s="474"/>
      <c r="E43" s="118">
        <f t="shared" ref="E43" si="44">E38+E39+E40+E41+E42</f>
        <v>62239.26</v>
      </c>
      <c r="F43" s="118">
        <f t="shared" ref="F43" si="45">F38+F39+F40+F41+F42</f>
        <v>12290.149299999999</v>
      </c>
      <c r="G43" s="118">
        <f t="shared" ref="G43" si="46">G38+G39+G40+G41+G42</f>
        <v>7558.7621000000008</v>
      </c>
      <c r="H43" s="118">
        <f t="shared" ref="H43" si="47">H38+H39+H40+H41+H42</f>
        <v>63734.633000000009</v>
      </c>
      <c r="I43" s="118">
        <f t="shared" ref="I43" si="48">I38+I39+I40+I41+I42</f>
        <v>47292.911000000007</v>
      </c>
      <c r="J43" s="118">
        <f t="shared" ref="J43" si="49">J38+J39+J40+J41+J42</f>
        <v>44347.399999999994</v>
      </c>
      <c r="K43" s="118">
        <f t="shared" ref="K43" si="50">K38+K39+K40+K41+K42</f>
        <v>14306.68</v>
      </c>
      <c r="L43" s="118">
        <f t="shared" ref="L43" si="51">L38+L39+L40+L41+L42</f>
        <v>10437.57</v>
      </c>
      <c r="M43" s="118">
        <f t="shared" ref="M43" si="52">M38+M39+M40+M41+M42</f>
        <v>1169185.2</v>
      </c>
      <c r="N43" s="118">
        <f t="shared" ref="N43:P43" si="53">N38+N39+N40+N41+N42</f>
        <v>8342.2999999999993</v>
      </c>
      <c r="O43" s="118">
        <f t="shared" si="53"/>
        <v>17996.332100000003</v>
      </c>
      <c r="P43" s="118">
        <f t="shared" si="53"/>
        <v>55635.211000000003</v>
      </c>
    </row>
    <row r="44" spans="1:16" ht="17.100000000000001" customHeight="1" x14ac:dyDescent="0.25">
      <c r="A44" s="456">
        <v>7</v>
      </c>
      <c r="B44" s="466" t="s">
        <v>63</v>
      </c>
      <c r="C44" s="463">
        <f>E49+J49</f>
        <v>148346.3057</v>
      </c>
      <c r="D44" s="113" t="s">
        <v>14</v>
      </c>
      <c r="E44" s="114">
        <v>16637.530999999999</v>
      </c>
      <c r="F44" s="114">
        <v>16637.530999999999</v>
      </c>
      <c r="G44" s="114">
        <v>12554.3639</v>
      </c>
      <c r="H44" s="114">
        <v>115744.22</v>
      </c>
      <c r="I44" s="114">
        <v>90799.5</v>
      </c>
      <c r="J44" s="114">
        <v>1800.2839999999999</v>
      </c>
      <c r="K44" s="114">
        <v>1800.2839999999999</v>
      </c>
      <c r="L44" s="114">
        <v>814.83999999999992</v>
      </c>
      <c r="M44" s="114">
        <v>8513.98</v>
      </c>
      <c r="N44" s="114">
        <v>8010.34</v>
      </c>
      <c r="O44" s="173">
        <f t="shared" si="0"/>
        <v>13369.2039</v>
      </c>
      <c r="P44" s="174">
        <f t="shared" si="1"/>
        <v>98809.84</v>
      </c>
    </row>
    <row r="45" spans="1:16" ht="17.100000000000001" customHeight="1" x14ac:dyDescent="0.25">
      <c r="A45" s="457"/>
      <c r="B45" s="467"/>
      <c r="C45" s="464"/>
      <c r="D45" s="110" t="s">
        <v>22</v>
      </c>
      <c r="E45" s="111">
        <v>50.273000000000003</v>
      </c>
      <c r="F45" s="111">
        <v>50.273000000000003</v>
      </c>
      <c r="G45" s="111">
        <v>36.75</v>
      </c>
      <c r="H45" s="111">
        <v>2551.3000000000002</v>
      </c>
      <c r="I45" s="111">
        <v>1679.096</v>
      </c>
      <c r="J45" s="111">
        <v>0</v>
      </c>
      <c r="K45" s="111">
        <v>0</v>
      </c>
      <c r="L45" s="111">
        <v>0</v>
      </c>
      <c r="M45" s="111">
        <v>0</v>
      </c>
      <c r="N45" s="111">
        <v>0</v>
      </c>
      <c r="O45" s="173">
        <f t="shared" si="0"/>
        <v>36.75</v>
      </c>
      <c r="P45" s="174">
        <f t="shared" si="1"/>
        <v>1679.096</v>
      </c>
    </row>
    <row r="46" spans="1:16" ht="17.100000000000001" customHeight="1" x14ac:dyDescent="0.25">
      <c r="A46" s="457"/>
      <c r="B46" s="467"/>
      <c r="C46" s="464"/>
      <c r="D46" s="110" t="s">
        <v>15</v>
      </c>
      <c r="E46" s="111">
        <v>4205.42</v>
      </c>
      <c r="F46" s="111">
        <v>4205.42</v>
      </c>
      <c r="G46" s="111">
        <v>2455.96</v>
      </c>
      <c r="H46" s="111">
        <v>9700.0299999999988</v>
      </c>
      <c r="I46" s="111">
        <v>8235.4700000000012</v>
      </c>
      <c r="J46" s="111">
        <v>3016.49</v>
      </c>
      <c r="K46" s="111">
        <v>3016.49</v>
      </c>
      <c r="L46" s="111">
        <v>1816.3400000000001</v>
      </c>
      <c r="M46" s="111">
        <v>6035.9599999999991</v>
      </c>
      <c r="N46" s="111">
        <v>6225.5570000000007</v>
      </c>
      <c r="O46" s="173">
        <f t="shared" si="0"/>
        <v>4272.3</v>
      </c>
      <c r="P46" s="174">
        <f t="shared" si="1"/>
        <v>14461.027000000002</v>
      </c>
    </row>
    <row r="47" spans="1:16" ht="17.100000000000001" customHeight="1" x14ac:dyDescent="0.25">
      <c r="A47" s="457"/>
      <c r="B47" s="467"/>
      <c r="C47" s="464"/>
      <c r="D47" s="110" t="s">
        <v>16</v>
      </c>
      <c r="E47" s="111">
        <v>84826.667499999996</v>
      </c>
      <c r="F47" s="111">
        <v>84826.667499999996</v>
      </c>
      <c r="G47" s="111">
        <v>17297.78</v>
      </c>
      <c r="H47" s="111">
        <v>40506.417000000001</v>
      </c>
      <c r="I47" s="111">
        <v>31197.488000000005</v>
      </c>
      <c r="J47" s="111">
        <v>26943.341799999998</v>
      </c>
      <c r="K47" s="111">
        <v>26943.341799999998</v>
      </c>
      <c r="L47" s="111">
        <v>15346.34</v>
      </c>
      <c r="M47" s="111">
        <v>17094.62</v>
      </c>
      <c r="N47" s="111">
        <v>13097.899999999998</v>
      </c>
      <c r="O47" s="173">
        <f t="shared" si="0"/>
        <v>32644.12</v>
      </c>
      <c r="P47" s="174">
        <f t="shared" si="1"/>
        <v>44295.388000000006</v>
      </c>
    </row>
    <row r="48" spans="1:16" ht="17.100000000000001" customHeight="1" thickBot="1" x14ac:dyDescent="0.3">
      <c r="A48" s="457"/>
      <c r="B48" s="468"/>
      <c r="C48" s="465"/>
      <c r="D48" s="116" t="s">
        <v>17</v>
      </c>
      <c r="E48" s="117">
        <v>6115.3155999999999</v>
      </c>
      <c r="F48" s="117">
        <v>182.447</v>
      </c>
      <c r="G48" s="117">
        <v>182.447</v>
      </c>
      <c r="H48" s="117">
        <v>1817.77</v>
      </c>
      <c r="I48" s="117">
        <v>1482.13</v>
      </c>
      <c r="J48" s="117">
        <v>4750.9827999999998</v>
      </c>
      <c r="K48" s="117">
        <v>250.82080000000002</v>
      </c>
      <c r="L48" s="117">
        <v>250.82080000000002</v>
      </c>
      <c r="M48" s="117">
        <v>273.06</v>
      </c>
      <c r="N48" s="117">
        <v>145.36000000000001</v>
      </c>
      <c r="O48" s="173">
        <f t="shared" si="0"/>
        <v>433.26780000000002</v>
      </c>
      <c r="P48" s="174">
        <f t="shared" si="1"/>
        <v>1627.4900000000002</v>
      </c>
    </row>
    <row r="49" spans="1:16" ht="17.100000000000001" customHeight="1" thickBot="1" x14ac:dyDescent="0.3">
      <c r="A49" s="458"/>
      <c r="B49" s="472" t="s">
        <v>20</v>
      </c>
      <c r="C49" s="473"/>
      <c r="D49" s="474"/>
      <c r="E49" s="118">
        <f t="shared" ref="E49:P49" si="54">E44+E45+E46+E47+E48</f>
        <v>111835.2071</v>
      </c>
      <c r="F49" s="118">
        <f t="shared" si="54"/>
        <v>105902.3385</v>
      </c>
      <c r="G49" s="118">
        <f t="shared" si="54"/>
        <v>32527.300899999998</v>
      </c>
      <c r="H49" s="118">
        <f t="shared" si="54"/>
        <v>170319.73699999999</v>
      </c>
      <c r="I49" s="118">
        <f t="shared" si="54"/>
        <v>133393.68400000001</v>
      </c>
      <c r="J49" s="118">
        <f t="shared" si="54"/>
        <v>36511.098599999998</v>
      </c>
      <c r="K49" s="118">
        <f t="shared" si="54"/>
        <v>32010.936600000001</v>
      </c>
      <c r="L49" s="118">
        <f t="shared" si="54"/>
        <v>18228.340800000002</v>
      </c>
      <c r="M49" s="118">
        <f t="shared" si="54"/>
        <v>31917.62</v>
      </c>
      <c r="N49" s="118">
        <f t="shared" si="54"/>
        <v>27479.156999999999</v>
      </c>
      <c r="O49" s="118">
        <f t="shared" si="54"/>
        <v>50755.6417</v>
      </c>
      <c r="P49" s="118">
        <f t="shared" si="54"/>
        <v>160872.84100000001</v>
      </c>
    </row>
    <row r="50" spans="1:16" ht="17.100000000000001" customHeight="1" x14ac:dyDescent="0.25">
      <c r="A50" s="456">
        <v>8</v>
      </c>
      <c r="B50" s="466" t="s">
        <v>64</v>
      </c>
      <c r="C50" s="463">
        <f>E55+J55</f>
        <v>268937.62579999992</v>
      </c>
      <c r="D50" s="113" t="s">
        <v>14</v>
      </c>
      <c r="E50" s="114">
        <v>10979.92</v>
      </c>
      <c r="F50" s="114">
        <v>5518.0599999999995</v>
      </c>
      <c r="G50" s="114">
        <v>5444.8774999999996</v>
      </c>
      <c r="H50" s="114">
        <v>40214.489000000001</v>
      </c>
      <c r="I50" s="114">
        <v>35138.712999999996</v>
      </c>
      <c r="J50" s="114">
        <v>1392.1798999999999</v>
      </c>
      <c r="K50" s="114">
        <v>342.97</v>
      </c>
      <c r="L50" s="114">
        <v>613.32000000000005</v>
      </c>
      <c r="M50" s="114">
        <v>2459.42</v>
      </c>
      <c r="N50" s="114">
        <v>3180.56</v>
      </c>
      <c r="O50" s="173">
        <f t="shared" si="0"/>
        <v>6058.1974999999993</v>
      </c>
      <c r="P50" s="174">
        <f t="shared" si="1"/>
        <v>38319.272999999994</v>
      </c>
    </row>
    <row r="51" spans="1:16" ht="17.100000000000001" customHeight="1" x14ac:dyDescent="0.25">
      <c r="A51" s="457"/>
      <c r="B51" s="467"/>
      <c r="C51" s="464"/>
      <c r="D51" s="110" t="s">
        <v>22</v>
      </c>
      <c r="E51" s="111">
        <v>220.54</v>
      </c>
      <c r="F51" s="111">
        <v>144.55000000000001</v>
      </c>
      <c r="G51" s="111">
        <v>116.06010000000001</v>
      </c>
      <c r="H51" s="111">
        <v>1896.98</v>
      </c>
      <c r="I51" s="111">
        <v>1273.5999999999999</v>
      </c>
      <c r="J51" s="111">
        <v>13.7502</v>
      </c>
      <c r="K51" s="111">
        <v>10.4</v>
      </c>
      <c r="L51" s="111">
        <v>10.55</v>
      </c>
      <c r="M51" s="111">
        <v>101.4</v>
      </c>
      <c r="N51" s="111">
        <v>106</v>
      </c>
      <c r="O51" s="173">
        <f t="shared" si="0"/>
        <v>126.6101</v>
      </c>
      <c r="P51" s="174">
        <f t="shared" si="1"/>
        <v>1379.6</v>
      </c>
    </row>
    <row r="52" spans="1:16" ht="17.100000000000001" customHeight="1" x14ac:dyDescent="0.25">
      <c r="A52" s="457"/>
      <c r="B52" s="467"/>
      <c r="C52" s="464"/>
      <c r="D52" s="110" t="s">
        <v>15</v>
      </c>
      <c r="E52" s="111">
        <v>2289.4299999999998</v>
      </c>
      <c r="F52" s="111">
        <v>967.1</v>
      </c>
      <c r="G52" s="111">
        <v>421.24779999999998</v>
      </c>
      <c r="H52" s="111">
        <v>3899.5389999999998</v>
      </c>
      <c r="I52" s="111">
        <v>2076.8229999999999</v>
      </c>
      <c r="J52" s="111">
        <v>2258.1696999999999</v>
      </c>
      <c r="K52" s="111">
        <v>140.63</v>
      </c>
      <c r="L52" s="111">
        <v>85.95</v>
      </c>
      <c r="M52" s="111">
        <v>759.3</v>
      </c>
      <c r="N52" s="111">
        <v>422.65799999999996</v>
      </c>
      <c r="O52" s="173">
        <f t="shared" si="0"/>
        <v>507.19779999999997</v>
      </c>
      <c r="P52" s="174">
        <f t="shared" si="1"/>
        <v>2499.4809999999998</v>
      </c>
    </row>
    <row r="53" spans="1:16" ht="17.100000000000001" customHeight="1" x14ac:dyDescent="0.25">
      <c r="A53" s="457"/>
      <c r="B53" s="467"/>
      <c r="C53" s="464"/>
      <c r="D53" s="110" t="s">
        <v>16</v>
      </c>
      <c r="E53" s="111">
        <v>69670.079999999987</v>
      </c>
      <c r="F53" s="111">
        <v>17023.14</v>
      </c>
      <c r="G53" s="111">
        <v>7630.6509999999998</v>
      </c>
      <c r="H53" s="111">
        <v>49403.204000000005</v>
      </c>
      <c r="I53" s="111">
        <v>23514.050000000003</v>
      </c>
      <c r="J53" s="111">
        <v>75608.255999999994</v>
      </c>
      <c r="K53" s="111">
        <v>15217.35</v>
      </c>
      <c r="L53" s="111">
        <v>9315.89</v>
      </c>
      <c r="M53" s="111">
        <v>39832.941999999995</v>
      </c>
      <c r="N53" s="111">
        <v>8409.6749999999993</v>
      </c>
      <c r="O53" s="173">
        <f t="shared" si="0"/>
        <v>16946.540999999997</v>
      </c>
      <c r="P53" s="174">
        <f t="shared" si="1"/>
        <v>31923.725000000002</v>
      </c>
    </row>
    <row r="54" spans="1:16" ht="17.100000000000001" customHeight="1" thickBot="1" x14ac:dyDescent="0.3">
      <c r="A54" s="457"/>
      <c r="B54" s="468"/>
      <c r="C54" s="465"/>
      <c r="D54" s="116" t="s">
        <v>17</v>
      </c>
      <c r="E54" s="117">
        <v>71465.249999999985</v>
      </c>
      <c r="F54" s="117">
        <v>15421.19</v>
      </c>
      <c r="G54" s="117">
        <v>1773.309</v>
      </c>
      <c r="H54" s="117">
        <v>157326.64299999998</v>
      </c>
      <c r="I54" s="117">
        <v>21186.743000000002</v>
      </c>
      <c r="J54" s="117">
        <v>35040.049999999996</v>
      </c>
      <c r="K54" s="117">
        <v>8712.18</v>
      </c>
      <c r="L54" s="117">
        <v>2784.17</v>
      </c>
      <c r="M54" s="117">
        <v>52751.8</v>
      </c>
      <c r="N54" s="117">
        <v>8776.5</v>
      </c>
      <c r="O54" s="173">
        <f t="shared" si="0"/>
        <v>4557.4790000000003</v>
      </c>
      <c r="P54" s="174">
        <f t="shared" si="1"/>
        <v>29963.243000000002</v>
      </c>
    </row>
    <row r="55" spans="1:16" ht="17.100000000000001" customHeight="1" thickBot="1" x14ac:dyDescent="0.3">
      <c r="A55" s="458"/>
      <c r="B55" s="472" t="s">
        <v>20</v>
      </c>
      <c r="C55" s="473"/>
      <c r="D55" s="474"/>
      <c r="E55" s="118">
        <f t="shared" ref="E55" si="55">E50+E51+E52+E53+E54</f>
        <v>154625.21999999997</v>
      </c>
      <c r="F55" s="118">
        <f t="shared" ref="F55" si="56">F50+F51+F52+F53+F54</f>
        <v>39074.04</v>
      </c>
      <c r="G55" s="118">
        <f t="shared" ref="G55" si="57">G50+G51+G52+G53+G54</f>
        <v>15386.145399999999</v>
      </c>
      <c r="H55" s="118">
        <f t="shared" ref="H55" si="58">H50+H51+H52+H53+H54</f>
        <v>252740.85499999998</v>
      </c>
      <c r="I55" s="118">
        <f t="shared" ref="I55" si="59">I50+I51+I52+I53+I54</f>
        <v>83189.929000000004</v>
      </c>
      <c r="J55" s="118">
        <f t="shared" ref="J55" si="60">J50+J51+J52+J53+J54</f>
        <v>114312.40579999998</v>
      </c>
      <c r="K55" s="118">
        <f t="shared" ref="K55" si="61">K50+K51+K52+K53+K54</f>
        <v>24423.53</v>
      </c>
      <c r="L55" s="118">
        <f t="shared" ref="L55" si="62">L50+L51+L52+L53+L54</f>
        <v>12809.88</v>
      </c>
      <c r="M55" s="118">
        <f t="shared" ref="M55" si="63">M50+M51+M52+M53+M54</f>
        <v>95904.861999999994</v>
      </c>
      <c r="N55" s="118">
        <f t="shared" ref="N55:P55" si="64">N50+N51+N52+N53+N54</f>
        <v>20895.393</v>
      </c>
      <c r="O55" s="118">
        <f t="shared" si="64"/>
        <v>28196.025399999995</v>
      </c>
      <c r="P55" s="118">
        <f t="shared" si="64"/>
        <v>104085.322</v>
      </c>
    </row>
    <row r="56" spans="1:16" ht="17.100000000000001" customHeight="1" x14ac:dyDescent="0.25">
      <c r="A56" s="456">
        <v>9</v>
      </c>
      <c r="B56" s="466" t="s">
        <v>41</v>
      </c>
      <c r="C56" s="463">
        <f>E61+J61</f>
        <v>173063.41000000003</v>
      </c>
      <c r="D56" s="113" t="s">
        <v>14</v>
      </c>
      <c r="E56" s="114">
        <v>4453.92</v>
      </c>
      <c r="F56" s="114">
        <v>4454.54</v>
      </c>
      <c r="G56" s="114">
        <v>1186.01</v>
      </c>
      <c r="H56" s="114">
        <v>3426.8</v>
      </c>
      <c r="I56" s="114">
        <v>3446.8</v>
      </c>
      <c r="J56" s="114">
        <v>617.54</v>
      </c>
      <c r="K56" s="114">
        <v>617.54</v>
      </c>
      <c r="L56" s="114">
        <v>111.16</v>
      </c>
      <c r="M56" s="114">
        <v>324</v>
      </c>
      <c r="N56" s="114">
        <v>324</v>
      </c>
      <c r="O56" s="173">
        <f t="shared" si="0"/>
        <v>1297.17</v>
      </c>
      <c r="P56" s="174">
        <f t="shared" si="1"/>
        <v>3770.8</v>
      </c>
    </row>
    <row r="57" spans="1:16" ht="17.100000000000001" customHeight="1" x14ac:dyDescent="0.25">
      <c r="A57" s="457"/>
      <c r="B57" s="467"/>
      <c r="C57" s="464"/>
      <c r="D57" s="110" t="s">
        <v>22</v>
      </c>
      <c r="E57" s="111">
        <v>346.28</v>
      </c>
      <c r="F57" s="111">
        <v>346.28</v>
      </c>
      <c r="G57" s="111">
        <v>269.42</v>
      </c>
      <c r="H57" s="111">
        <v>818</v>
      </c>
      <c r="I57" s="111">
        <v>818</v>
      </c>
      <c r="J57" s="111">
        <v>0</v>
      </c>
      <c r="K57" s="111">
        <v>0</v>
      </c>
      <c r="L57" s="111">
        <v>0</v>
      </c>
      <c r="M57" s="111">
        <v>0</v>
      </c>
      <c r="N57" s="111">
        <v>0</v>
      </c>
      <c r="O57" s="173">
        <f t="shared" si="0"/>
        <v>269.42</v>
      </c>
      <c r="P57" s="174">
        <f t="shared" si="1"/>
        <v>818</v>
      </c>
    </row>
    <row r="58" spans="1:16" ht="17.100000000000001" customHeight="1" x14ac:dyDescent="0.25">
      <c r="A58" s="457"/>
      <c r="B58" s="467"/>
      <c r="C58" s="464"/>
      <c r="D58" s="110" t="s">
        <v>15</v>
      </c>
      <c r="E58" s="111">
        <v>2221.2600000000002</v>
      </c>
      <c r="F58" s="111">
        <v>2221.2600000000002</v>
      </c>
      <c r="G58" s="111">
        <v>447.29999999999995</v>
      </c>
      <c r="H58" s="111">
        <v>1062</v>
      </c>
      <c r="I58" s="111">
        <v>1062</v>
      </c>
      <c r="J58" s="111">
        <v>581.07999999999993</v>
      </c>
      <c r="K58" s="111">
        <v>581.07999999999993</v>
      </c>
      <c r="L58" s="111">
        <v>137.4</v>
      </c>
      <c r="M58" s="111">
        <v>195</v>
      </c>
      <c r="N58" s="111">
        <v>195</v>
      </c>
      <c r="O58" s="173">
        <f t="shared" si="0"/>
        <v>584.69999999999993</v>
      </c>
      <c r="P58" s="174">
        <f t="shared" si="1"/>
        <v>1257</v>
      </c>
    </row>
    <row r="59" spans="1:16" ht="17.100000000000001" customHeight="1" x14ac:dyDescent="0.25">
      <c r="A59" s="457"/>
      <c r="B59" s="467"/>
      <c r="C59" s="464"/>
      <c r="D59" s="110" t="s">
        <v>16</v>
      </c>
      <c r="E59" s="111">
        <v>60452.900000000009</v>
      </c>
      <c r="F59" s="111">
        <v>60452.900000000009</v>
      </c>
      <c r="G59" s="111">
        <v>20464.690000000002</v>
      </c>
      <c r="H59" s="111">
        <v>26546</v>
      </c>
      <c r="I59" s="111">
        <v>26546</v>
      </c>
      <c r="J59" s="111">
        <v>30668.809999999998</v>
      </c>
      <c r="K59" s="111">
        <v>30668.809999999998</v>
      </c>
      <c r="L59" s="111">
        <v>8714.7800000000007</v>
      </c>
      <c r="M59" s="111">
        <v>9530</v>
      </c>
      <c r="N59" s="111">
        <v>9530</v>
      </c>
      <c r="O59" s="173">
        <f t="shared" si="0"/>
        <v>29179.47</v>
      </c>
      <c r="P59" s="174">
        <f t="shared" si="1"/>
        <v>36076</v>
      </c>
    </row>
    <row r="60" spans="1:16" ht="17.100000000000001" customHeight="1" thickBot="1" x14ac:dyDescent="0.3">
      <c r="A60" s="457"/>
      <c r="B60" s="468"/>
      <c r="C60" s="465"/>
      <c r="D60" s="116" t="s">
        <v>17</v>
      </c>
      <c r="E60" s="117">
        <v>61025.05</v>
      </c>
      <c r="F60" s="117">
        <v>61025.05</v>
      </c>
      <c r="G60" s="117">
        <v>5900.7400000000007</v>
      </c>
      <c r="H60" s="117">
        <v>4416</v>
      </c>
      <c r="I60" s="117">
        <v>4416</v>
      </c>
      <c r="J60" s="117">
        <v>12696.57</v>
      </c>
      <c r="K60" s="117">
        <v>12696.57</v>
      </c>
      <c r="L60" s="117">
        <v>717.27</v>
      </c>
      <c r="M60" s="117">
        <v>617.9</v>
      </c>
      <c r="N60" s="117">
        <v>617.9</v>
      </c>
      <c r="O60" s="173">
        <f t="shared" si="0"/>
        <v>6618.01</v>
      </c>
      <c r="P60" s="174">
        <f t="shared" si="1"/>
        <v>5033.8999999999996</v>
      </c>
    </row>
    <row r="61" spans="1:16" ht="17.100000000000001" customHeight="1" thickBot="1" x14ac:dyDescent="0.3">
      <c r="A61" s="458"/>
      <c r="B61" s="472" t="s">
        <v>20</v>
      </c>
      <c r="C61" s="473"/>
      <c r="D61" s="474"/>
      <c r="E61" s="118">
        <f t="shared" ref="E61" si="65">E56+E57+E58+E59+E60</f>
        <v>128499.41000000002</v>
      </c>
      <c r="F61" s="118">
        <f t="shared" ref="F61" si="66">F56+F57+F58+F59+F60</f>
        <v>128500.03000000001</v>
      </c>
      <c r="G61" s="118">
        <f t="shared" ref="G61" si="67">G56+G57+G58+G59+G60</f>
        <v>28268.160000000003</v>
      </c>
      <c r="H61" s="118">
        <f t="shared" ref="H61" si="68">H56+H57+H58+H59+H60</f>
        <v>36268.800000000003</v>
      </c>
      <c r="I61" s="118">
        <f t="shared" ref="I61" si="69">I56+I57+I58+I59+I60</f>
        <v>36288.800000000003</v>
      </c>
      <c r="J61" s="118">
        <f t="shared" ref="J61" si="70">J56+J57+J58+J59+J60</f>
        <v>44564</v>
      </c>
      <c r="K61" s="118">
        <f t="shared" ref="K61" si="71">K56+K57+K58+K59+K60</f>
        <v>44564</v>
      </c>
      <c r="L61" s="118">
        <f t="shared" ref="L61" si="72">L56+L57+L58+L59+L60</f>
        <v>9680.61</v>
      </c>
      <c r="M61" s="118">
        <f t="shared" ref="M61" si="73">M56+M57+M58+M59+M60</f>
        <v>10666.9</v>
      </c>
      <c r="N61" s="118">
        <f t="shared" ref="N61:P61" si="74">N56+N57+N58+N59+N60</f>
        <v>10666.9</v>
      </c>
      <c r="O61" s="118">
        <f t="shared" si="74"/>
        <v>37948.770000000004</v>
      </c>
      <c r="P61" s="118">
        <f t="shared" si="74"/>
        <v>46955.700000000004</v>
      </c>
    </row>
    <row r="62" spans="1:16" ht="17.100000000000001" customHeight="1" x14ac:dyDescent="0.25">
      <c r="A62" s="456">
        <v>10</v>
      </c>
      <c r="B62" s="466" t="s">
        <v>65</v>
      </c>
      <c r="C62" s="463">
        <f>E67+J67</f>
        <v>85927.709999999992</v>
      </c>
      <c r="D62" s="113" t="s">
        <v>14</v>
      </c>
      <c r="E62" s="114">
        <v>5859.2899999999991</v>
      </c>
      <c r="F62" s="114">
        <v>2419.02</v>
      </c>
      <c r="G62" s="114">
        <v>2108.0527000000002</v>
      </c>
      <c r="H62" s="114">
        <v>13482.707</v>
      </c>
      <c r="I62" s="114">
        <v>9334.1170000000002</v>
      </c>
      <c r="J62" s="114">
        <v>893.61</v>
      </c>
      <c r="K62" s="114">
        <v>682.47</v>
      </c>
      <c r="L62" s="114">
        <v>604.23</v>
      </c>
      <c r="M62" s="114">
        <v>1142</v>
      </c>
      <c r="N62" s="114">
        <v>787.04</v>
      </c>
      <c r="O62" s="173">
        <f t="shared" si="0"/>
        <v>2712.2827000000002</v>
      </c>
      <c r="P62" s="174">
        <f t="shared" si="1"/>
        <v>10121.156999999999</v>
      </c>
    </row>
    <row r="63" spans="1:16" ht="17.100000000000001" customHeight="1" x14ac:dyDescent="0.25">
      <c r="A63" s="457"/>
      <c r="B63" s="467"/>
      <c r="C63" s="464"/>
      <c r="D63" s="110" t="s">
        <v>22</v>
      </c>
      <c r="E63" s="111">
        <v>449.65000000000003</v>
      </c>
      <c r="F63" s="111">
        <v>163.13</v>
      </c>
      <c r="G63" s="111">
        <v>124.096</v>
      </c>
      <c r="H63" s="111">
        <v>963.09699999999998</v>
      </c>
      <c r="I63" s="111">
        <v>577.40599999999995</v>
      </c>
      <c r="J63" s="111">
        <v>6.8500000000000005</v>
      </c>
      <c r="K63" s="111">
        <v>6</v>
      </c>
      <c r="L63" s="111">
        <v>0</v>
      </c>
      <c r="M63" s="111">
        <v>26.52</v>
      </c>
      <c r="N63" s="111">
        <v>0</v>
      </c>
      <c r="O63" s="173">
        <f t="shared" si="0"/>
        <v>124.096</v>
      </c>
      <c r="P63" s="174">
        <f t="shared" si="1"/>
        <v>577.40599999999995</v>
      </c>
    </row>
    <row r="64" spans="1:16" ht="17.100000000000001" customHeight="1" x14ac:dyDescent="0.25">
      <c r="A64" s="457"/>
      <c r="B64" s="467"/>
      <c r="C64" s="464"/>
      <c r="D64" s="110" t="s">
        <v>15</v>
      </c>
      <c r="E64" s="111">
        <v>1696.96</v>
      </c>
      <c r="F64" s="111">
        <v>715.63</v>
      </c>
      <c r="G64" s="111">
        <v>746.48450000000003</v>
      </c>
      <c r="H64" s="111">
        <v>4155.1419999999998</v>
      </c>
      <c r="I64" s="111">
        <v>1619.3330000000001</v>
      </c>
      <c r="J64" s="111">
        <v>3648.37</v>
      </c>
      <c r="K64" s="111">
        <v>1574.76</v>
      </c>
      <c r="L64" s="111">
        <v>1428.135</v>
      </c>
      <c r="M64" s="111">
        <v>949.14699999999993</v>
      </c>
      <c r="N64" s="111">
        <v>160.49599999999998</v>
      </c>
      <c r="O64" s="173">
        <f t="shared" si="0"/>
        <v>2174.6194999999998</v>
      </c>
      <c r="P64" s="174">
        <f t="shared" si="1"/>
        <v>1779.8290000000002</v>
      </c>
    </row>
    <row r="65" spans="1:17" ht="17.100000000000001" customHeight="1" x14ac:dyDescent="0.25">
      <c r="A65" s="457"/>
      <c r="B65" s="467"/>
      <c r="C65" s="464"/>
      <c r="D65" s="110" t="s">
        <v>16</v>
      </c>
      <c r="E65" s="111">
        <v>23986.850000000002</v>
      </c>
      <c r="F65" s="111">
        <v>5868.01</v>
      </c>
      <c r="G65" s="111">
        <v>4844.6066000000001</v>
      </c>
      <c r="H65" s="111">
        <v>11602.69</v>
      </c>
      <c r="I65" s="111">
        <v>4262.8580000000002</v>
      </c>
      <c r="J65" s="111">
        <v>38856.57</v>
      </c>
      <c r="K65" s="111">
        <v>8406.02</v>
      </c>
      <c r="L65" s="111">
        <v>8504.3148000000001</v>
      </c>
      <c r="M65" s="111">
        <v>4953.76</v>
      </c>
      <c r="N65" s="111">
        <v>3048.5299999999997</v>
      </c>
      <c r="O65" s="173">
        <f t="shared" si="0"/>
        <v>13348.921399999999</v>
      </c>
      <c r="P65" s="174">
        <f t="shared" si="1"/>
        <v>7311.3879999999999</v>
      </c>
    </row>
    <row r="66" spans="1:17" ht="17.100000000000001" customHeight="1" thickBot="1" x14ac:dyDescent="0.3">
      <c r="A66" s="457"/>
      <c r="B66" s="468"/>
      <c r="C66" s="465"/>
      <c r="D66" s="116" t="s">
        <v>17</v>
      </c>
      <c r="E66" s="117">
        <v>6962.24</v>
      </c>
      <c r="F66" s="117">
        <v>1826.46</v>
      </c>
      <c r="G66" s="117">
        <v>1796.4802</v>
      </c>
      <c r="H66" s="117">
        <v>2228.4850000000001</v>
      </c>
      <c r="I66" s="117">
        <v>1963.6599999999999</v>
      </c>
      <c r="J66" s="117">
        <v>3567.32</v>
      </c>
      <c r="K66" s="117">
        <v>1100.5999999999999</v>
      </c>
      <c r="L66" s="117">
        <v>1050.5999999999999</v>
      </c>
      <c r="M66" s="117">
        <v>866</v>
      </c>
      <c r="N66" s="117">
        <v>645</v>
      </c>
      <c r="O66" s="173">
        <f t="shared" si="0"/>
        <v>2847.0801999999999</v>
      </c>
      <c r="P66" s="174">
        <f t="shared" si="1"/>
        <v>2608.66</v>
      </c>
    </row>
    <row r="67" spans="1:17" ht="17.100000000000001" customHeight="1" thickBot="1" x14ac:dyDescent="0.3">
      <c r="A67" s="458"/>
      <c r="B67" s="472" t="s">
        <v>20</v>
      </c>
      <c r="C67" s="473"/>
      <c r="D67" s="474"/>
      <c r="E67" s="118">
        <f t="shared" ref="E67" si="75">E62+E63+E64+E65+E66</f>
        <v>38954.99</v>
      </c>
      <c r="F67" s="118">
        <f t="shared" ref="F67" si="76">F62+F63+F64+F65+F66</f>
        <v>10992.25</v>
      </c>
      <c r="G67" s="118">
        <f t="shared" ref="G67" si="77">G62+G63+G64+G65+G66</f>
        <v>9619.7200000000012</v>
      </c>
      <c r="H67" s="118">
        <f t="shared" ref="H67" si="78">H62+H63+H64+H65+H66</f>
        <v>32432.120999999999</v>
      </c>
      <c r="I67" s="118">
        <f t="shared" ref="I67" si="79">I62+I63+I64+I65+I66</f>
        <v>17757.374000000003</v>
      </c>
      <c r="J67" s="118">
        <f t="shared" ref="J67" si="80">J62+J63+J64+J65+J66</f>
        <v>46972.72</v>
      </c>
      <c r="K67" s="118">
        <f t="shared" ref="K67" si="81">K62+K63+K64+K65+K66</f>
        <v>11769.85</v>
      </c>
      <c r="L67" s="118">
        <f t="shared" ref="L67" si="82">L62+L63+L64+L65+L66</f>
        <v>11587.2798</v>
      </c>
      <c r="M67" s="118">
        <f t="shared" ref="M67" si="83">M62+M63+M64+M65+M66</f>
        <v>7937.4269999999997</v>
      </c>
      <c r="N67" s="118">
        <f t="shared" ref="N67" si="84">N62+N63+N64+N65+N66</f>
        <v>4641.0659999999998</v>
      </c>
      <c r="O67" s="118">
        <f t="shared" ref="O67" si="85">O62+O63+O64+O65+O66</f>
        <v>21206.999800000001</v>
      </c>
      <c r="P67" s="119">
        <f t="shared" ref="P67" si="86">P62+P63+P64+P65+P66</f>
        <v>22398.44</v>
      </c>
    </row>
    <row r="68" spans="1:17" ht="17.100000000000001" customHeight="1" x14ac:dyDescent="0.25">
      <c r="A68" s="456"/>
      <c r="B68" s="466"/>
      <c r="C68" s="463">
        <f>C8+C14+C20+C26+C32+C38+C44+C50+C56+C62</f>
        <v>1573707.5933000003</v>
      </c>
      <c r="D68" s="113" t="s">
        <v>14</v>
      </c>
      <c r="E68" s="120">
        <f>E8+E14+E20+E26+E32+E38+E44+E50+E56+E62</f>
        <v>106241.76289999999</v>
      </c>
      <c r="F68" s="120">
        <f t="shared" ref="F68:P68" si="87">F8+F14+F20+F26+F32+F38+F44+F50+F56+F62</f>
        <v>77973.193199999994</v>
      </c>
      <c r="G68" s="120">
        <f t="shared" si="87"/>
        <v>60929.241200000011</v>
      </c>
      <c r="H68" s="120">
        <f t="shared" si="87"/>
        <v>516645.52600000001</v>
      </c>
      <c r="I68" s="120">
        <f t="shared" si="87"/>
        <v>471609.68100000004</v>
      </c>
      <c r="J68" s="120">
        <f t="shared" si="87"/>
        <v>12877.938099999999</v>
      </c>
      <c r="K68" s="120">
        <f t="shared" si="87"/>
        <v>6287.1040000000003</v>
      </c>
      <c r="L68" s="120">
        <f t="shared" si="87"/>
        <v>4582.1637000000001</v>
      </c>
      <c r="M68" s="120">
        <f t="shared" si="87"/>
        <v>21623.9</v>
      </c>
      <c r="N68" s="120">
        <f t="shared" si="87"/>
        <v>20401.04</v>
      </c>
      <c r="O68" s="120">
        <f t="shared" si="87"/>
        <v>65511.404900000001</v>
      </c>
      <c r="P68" s="120">
        <f t="shared" si="87"/>
        <v>492010.72100000002</v>
      </c>
    </row>
    <row r="69" spans="1:17" ht="17.100000000000001" customHeight="1" x14ac:dyDescent="0.25">
      <c r="A69" s="457"/>
      <c r="B69" s="467"/>
      <c r="C69" s="464"/>
      <c r="D69" s="110" t="s">
        <v>22</v>
      </c>
      <c r="E69" s="111">
        <f t="shared" ref="E69:E73" si="88">E9+E15+E21+E27+E33+E39+E45+E51+E57+E63</f>
        <v>2243.7809999999999</v>
      </c>
      <c r="F69" s="111">
        <f t="shared" ref="F69:P69" si="89">F9+F15+F21+F27+F33+F39+F45+F51+F57+F63</f>
        <v>1732.6029999999996</v>
      </c>
      <c r="G69" s="111">
        <f t="shared" si="89"/>
        <v>1376.6867000000002</v>
      </c>
      <c r="H69" s="111">
        <f t="shared" si="89"/>
        <v>23639.886999999999</v>
      </c>
      <c r="I69" s="111">
        <f t="shared" si="89"/>
        <v>15740.232</v>
      </c>
      <c r="J69" s="111">
        <f t="shared" si="89"/>
        <v>50.200200000000002</v>
      </c>
      <c r="K69" s="111">
        <f t="shared" si="89"/>
        <v>29.4</v>
      </c>
      <c r="L69" s="111">
        <f t="shared" si="89"/>
        <v>24.55</v>
      </c>
      <c r="M69" s="111">
        <f t="shared" si="89"/>
        <v>287.91999999999996</v>
      </c>
      <c r="N69" s="111">
        <f t="shared" si="89"/>
        <v>266</v>
      </c>
      <c r="O69" s="111">
        <f t="shared" si="89"/>
        <v>1401.2367000000002</v>
      </c>
      <c r="P69" s="111">
        <f t="shared" si="89"/>
        <v>16006.232</v>
      </c>
    </row>
    <row r="70" spans="1:17" ht="17.100000000000001" customHeight="1" x14ac:dyDescent="0.25">
      <c r="A70" s="457"/>
      <c r="B70" s="467"/>
      <c r="C70" s="464"/>
      <c r="D70" s="110" t="s">
        <v>15</v>
      </c>
      <c r="E70" s="111">
        <f t="shared" si="88"/>
        <v>36811.004200000003</v>
      </c>
      <c r="F70" s="111">
        <f t="shared" ref="F70:P70" si="90">F10+F16+F22+F28+F34+F40+F46+F52+F58+F64</f>
        <v>21104.023499999999</v>
      </c>
      <c r="G70" s="111">
        <f t="shared" si="90"/>
        <v>16385.977129999999</v>
      </c>
      <c r="H70" s="111">
        <f t="shared" si="90"/>
        <v>76604.92300000001</v>
      </c>
      <c r="I70" s="111">
        <f t="shared" si="90"/>
        <v>68026.387000000002</v>
      </c>
      <c r="J70" s="111">
        <f t="shared" si="90"/>
        <v>30480.7389</v>
      </c>
      <c r="K70" s="111">
        <f t="shared" si="90"/>
        <v>12648.599999999999</v>
      </c>
      <c r="L70" s="111">
        <f t="shared" si="90"/>
        <v>8942.6649999999991</v>
      </c>
      <c r="M70" s="111">
        <f t="shared" si="90"/>
        <v>21147.618999999999</v>
      </c>
      <c r="N70" s="111">
        <f t="shared" si="90"/>
        <v>23222.522999999997</v>
      </c>
      <c r="O70" s="111">
        <f t="shared" si="90"/>
        <v>25328.64213</v>
      </c>
      <c r="P70" s="111">
        <f t="shared" si="90"/>
        <v>91248.91</v>
      </c>
    </row>
    <row r="71" spans="1:17" ht="17.100000000000001" customHeight="1" x14ac:dyDescent="0.25">
      <c r="A71" s="457"/>
      <c r="B71" s="467"/>
      <c r="C71" s="464"/>
      <c r="D71" s="110" t="s">
        <v>16</v>
      </c>
      <c r="E71" s="111">
        <f t="shared" si="88"/>
        <v>559966.05160000001</v>
      </c>
      <c r="F71" s="111">
        <f t="shared" ref="F71:P71" si="91">F11+F17+F23+F29+F35+F41+F47+F53+F59+F65</f>
        <v>284455.6581</v>
      </c>
      <c r="G71" s="111">
        <f t="shared" si="91"/>
        <v>119913.333411</v>
      </c>
      <c r="H71" s="111">
        <f t="shared" si="91"/>
        <v>319325.11500000005</v>
      </c>
      <c r="I71" s="111">
        <f t="shared" si="91"/>
        <v>262980.016</v>
      </c>
      <c r="J71" s="111">
        <f t="shared" si="91"/>
        <v>454028.59289999999</v>
      </c>
      <c r="K71" s="111">
        <f t="shared" si="91"/>
        <v>182121.60179999997</v>
      </c>
      <c r="L71" s="111">
        <f t="shared" si="91"/>
        <v>119225.26180000001</v>
      </c>
      <c r="M71" s="111">
        <f t="shared" si="91"/>
        <v>1331121.3620000002</v>
      </c>
      <c r="N71" s="111">
        <f t="shared" si="91"/>
        <v>135977.785</v>
      </c>
      <c r="O71" s="111">
        <f t="shared" si="91"/>
        <v>239138.59521099995</v>
      </c>
      <c r="P71" s="111">
        <f t="shared" si="91"/>
        <v>398957.80099999992</v>
      </c>
    </row>
    <row r="72" spans="1:17" ht="17.100000000000001" customHeight="1" thickBot="1" x14ac:dyDescent="0.3">
      <c r="A72" s="457"/>
      <c r="B72" s="468"/>
      <c r="C72" s="465"/>
      <c r="D72" s="116" t="s">
        <v>17</v>
      </c>
      <c r="E72" s="121">
        <f t="shared" si="88"/>
        <v>237739.26169999997</v>
      </c>
      <c r="F72" s="121">
        <f t="shared" ref="F72:O72" si="92">F12+F18+F24+F30+F36+F42+F48+F54+F60+F66</f>
        <v>103603.41233000001</v>
      </c>
      <c r="G72" s="121">
        <f t="shared" si="92"/>
        <v>15796.31243</v>
      </c>
      <c r="H72" s="121">
        <f t="shared" si="92"/>
        <v>225358.68999999997</v>
      </c>
      <c r="I72" s="121">
        <f t="shared" si="92"/>
        <v>88130.870000000024</v>
      </c>
      <c r="J72" s="121">
        <f t="shared" si="92"/>
        <v>133268.26180000001</v>
      </c>
      <c r="K72" s="121">
        <f t="shared" si="92"/>
        <v>29579.4948</v>
      </c>
      <c r="L72" s="121">
        <f t="shared" si="92"/>
        <v>7418.0007999999998</v>
      </c>
      <c r="M72" s="121">
        <f t="shared" si="92"/>
        <v>56142.960000000006</v>
      </c>
      <c r="N72" s="121">
        <f t="shared" si="92"/>
        <v>11871.76</v>
      </c>
      <c r="O72" s="121">
        <f t="shared" si="92"/>
        <v>23214.313230000003</v>
      </c>
      <c r="P72" s="121">
        <f>P12+P18+P24+P30+P36+P42+P48+P54+P60+P66</f>
        <v>100002.63</v>
      </c>
    </row>
    <row r="73" spans="1:17" ht="17.100000000000001" customHeight="1" thickBot="1" x14ac:dyDescent="0.3">
      <c r="A73" s="458"/>
      <c r="B73" s="472" t="s">
        <v>18</v>
      </c>
      <c r="C73" s="473"/>
      <c r="D73" s="474"/>
      <c r="E73" s="118">
        <f t="shared" si="88"/>
        <v>943001.86139999994</v>
      </c>
      <c r="F73" s="118">
        <f t="shared" ref="F73:P73" si="93">F13+F19+F25+F31+F37+F43+F49+F55+F61+F67</f>
        <v>488868.89012999996</v>
      </c>
      <c r="G73" s="118">
        <f t="shared" si="93"/>
        <v>214401.55087100001</v>
      </c>
      <c r="H73" s="118">
        <f t="shared" si="93"/>
        <v>1161574.1410000001</v>
      </c>
      <c r="I73" s="118">
        <f t="shared" si="93"/>
        <v>906487.18599999999</v>
      </c>
      <c r="J73" s="118">
        <f t="shared" si="93"/>
        <v>630705.73190000001</v>
      </c>
      <c r="K73" s="118">
        <f t="shared" si="93"/>
        <v>230666.20059999998</v>
      </c>
      <c r="L73" s="118">
        <f t="shared" si="93"/>
        <v>140192.64130000002</v>
      </c>
      <c r="M73" s="118">
        <f t="shared" si="93"/>
        <v>1430323.7609999999</v>
      </c>
      <c r="N73" s="118">
        <f t="shared" si="93"/>
        <v>191739.10800000001</v>
      </c>
      <c r="O73" s="118">
        <f t="shared" si="93"/>
        <v>354594.192171</v>
      </c>
      <c r="P73" s="119">
        <f t="shared" si="93"/>
        <v>1098226.294</v>
      </c>
    </row>
    <row r="76" spans="1:17" x14ac:dyDescent="0.25">
      <c r="C76" s="292"/>
    </row>
    <row r="77" spans="1:17" x14ac:dyDescent="0.25">
      <c r="C77" s="292"/>
      <c r="E77" s="292"/>
      <c r="F77" s="292"/>
      <c r="O77" s="292"/>
      <c r="P77" s="292"/>
    </row>
    <row r="79" spans="1:17" x14ac:dyDescent="0.25">
      <c r="O79" s="292"/>
      <c r="P79" s="292"/>
      <c r="Q79" s="292"/>
    </row>
    <row r="81" spans="5:6" x14ac:dyDescent="0.25">
      <c r="E81" s="292"/>
      <c r="F81" s="292"/>
    </row>
  </sheetData>
  <mergeCells count="62">
    <mergeCell ref="C14:C18"/>
    <mergeCell ref="A68:A73"/>
    <mergeCell ref="B68:B72"/>
    <mergeCell ref="C68:C72"/>
    <mergeCell ref="B73:D73"/>
    <mergeCell ref="A56:A61"/>
    <mergeCell ref="B56:B60"/>
    <mergeCell ref="C56:C60"/>
    <mergeCell ref="A62:A67"/>
    <mergeCell ref="B62:B66"/>
    <mergeCell ref="C62:C66"/>
    <mergeCell ref="B61:D61"/>
    <mergeCell ref="B67:D67"/>
    <mergeCell ref="C44:C48"/>
    <mergeCell ref="A50:A55"/>
    <mergeCell ref="B50:B54"/>
    <mergeCell ref="C50:C54"/>
    <mergeCell ref="B55:D55"/>
    <mergeCell ref="B49:D49"/>
    <mergeCell ref="A44:A49"/>
    <mergeCell ref="B44:B48"/>
    <mergeCell ref="A32:A37"/>
    <mergeCell ref="B32:B36"/>
    <mergeCell ref="C32:C36"/>
    <mergeCell ref="A38:A43"/>
    <mergeCell ref="B38:B42"/>
    <mergeCell ref="C38:C42"/>
    <mergeCell ref="B43:D43"/>
    <mergeCell ref="B37:D37"/>
    <mergeCell ref="A20:A25"/>
    <mergeCell ref="B20:B24"/>
    <mergeCell ref="C20:C24"/>
    <mergeCell ref="A26:A31"/>
    <mergeCell ref="B26:B30"/>
    <mergeCell ref="C26:C30"/>
    <mergeCell ref="B25:D25"/>
    <mergeCell ref="B31:D31"/>
    <mergeCell ref="A8:A13"/>
    <mergeCell ref="A14:A19"/>
    <mergeCell ref="O5:O6"/>
    <mergeCell ref="P5:P6"/>
    <mergeCell ref="A4:A6"/>
    <mergeCell ref="C8:C12"/>
    <mergeCell ref="B8:B12"/>
    <mergeCell ref="E5:E6"/>
    <mergeCell ref="F5:G5"/>
    <mergeCell ref="H5:I5"/>
    <mergeCell ref="J5:J6"/>
    <mergeCell ref="K5:L5"/>
    <mergeCell ref="M5:N5"/>
    <mergeCell ref="B13:D13"/>
    <mergeCell ref="B19:D19"/>
    <mergeCell ref="B14:B18"/>
    <mergeCell ref="B1:P1"/>
    <mergeCell ref="B2:P2"/>
    <mergeCell ref="B3:P3"/>
    <mergeCell ref="B4:B6"/>
    <mergeCell ref="C4:C6"/>
    <mergeCell ref="D4:D6"/>
    <mergeCell ref="E4:I4"/>
    <mergeCell ref="J4:N4"/>
    <mergeCell ref="O4:P4"/>
  </mergeCells>
  <pageMargins left="0" right="0" top="0.25" bottom="0.25" header="0.25" footer="0"/>
  <pageSetup paperSize="9" scale="80" orientation="landscape" r:id="rId1"/>
  <ignoredErrors>
    <ignoredError sqref="O67:P67 O13:P13 O19:P31 O49:P49 O43:P43 O55:P55 O37:P37 O61:P6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C2A57-6479-4734-9608-569FD9AA13D9}">
  <sheetPr>
    <tabColor rgb="FF00B0F0"/>
  </sheetPr>
  <dimension ref="A1:P62"/>
  <sheetViews>
    <sheetView zoomScale="93" zoomScaleNormal="93" workbookViewId="0">
      <selection activeCell="B50" sqref="B50:D50"/>
    </sheetView>
  </sheetViews>
  <sheetFormatPr defaultRowHeight="13.5" x14ac:dyDescent="0.25"/>
  <cols>
    <col min="1" max="1" width="4.7109375" style="136" customWidth="1"/>
    <col min="2" max="2" width="16.85546875" style="136" customWidth="1"/>
    <col min="3" max="3" width="14.85546875" style="136" customWidth="1"/>
    <col min="4" max="4" width="14.140625" style="136" customWidth="1"/>
    <col min="5" max="5" width="16.42578125" style="136" customWidth="1"/>
    <col min="6" max="6" width="9.7109375" style="136" customWidth="1"/>
    <col min="7" max="7" width="10.5703125" style="136" customWidth="1"/>
    <col min="8" max="8" width="12.7109375" style="136" customWidth="1"/>
    <col min="9" max="9" width="13.28515625" style="136" customWidth="1"/>
    <col min="10" max="10" width="14.7109375" style="136" customWidth="1"/>
    <col min="11" max="12" width="9.7109375" style="136" customWidth="1"/>
    <col min="13" max="13" width="12.42578125" style="136" customWidth="1"/>
    <col min="14" max="14" width="11.85546875" style="136" customWidth="1"/>
    <col min="15" max="15" width="9.7109375" style="136" customWidth="1"/>
    <col min="16" max="16" width="15.28515625" style="136" customWidth="1"/>
    <col min="17" max="19" width="9.140625" style="136"/>
    <col min="20" max="20" width="11" style="136" customWidth="1"/>
    <col min="21" max="16384" width="9.140625" style="136"/>
  </cols>
  <sheetData>
    <row r="1" spans="1:16" s="123" customFormat="1" ht="15.75" customHeight="1" x14ac:dyDescent="0.25">
      <c r="P1" s="123" t="s">
        <v>70</v>
      </c>
    </row>
    <row r="2" spans="1:16" s="124" customFormat="1" ht="18" customHeight="1" x14ac:dyDescent="0.4">
      <c r="B2" s="497" t="s">
        <v>0</v>
      </c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</row>
    <row r="3" spans="1:16" s="125" customFormat="1" ht="42" customHeight="1" x14ac:dyDescent="0.35">
      <c r="B3" s="498" t="s">
        <v>71</v>
      </c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</row>
    <row r="4" spans="1:16" s="123" customFormat="1" ht="22.5" customHeight="1" thickBot="1" x14ac:dyDescent="0.4">
      <c r="B4" s="499" t="s">
        <v>66</v>
      </c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</row>
    <row r="5" spans="1:16" s="126" customFormat="1" ht="39" customHeight="1" thickBot="1" x14ac:dyDescent="0.3">
      <c r="A5" s="500" t="s">
        <v>1</v>
      </c>
      <c r="B5" s="503" t="s">
        <v>72</v>
      </c>
      <c r="C5" s="447" t="s">
        <v>61</v>
      </c>
      <c r="D5" s="449" t="s">
        <v>2</v>
      </c>
      <c r="E5" s="451" t="s">
        <v>3</v>
      </c>
      <c r="F5" s="452"/>
      <c r="G5" s="452"/>
      <c r="H5" s="452"/>
      <c r="I5" s="453"/>
      <c r="J5" s="451" t="s">
        <v>4</v>
      </c>
      <c r="K5" s="452"/>
      <c r="L5" s="452"/>
      <c r="M5" s="452"/>
      <c r="N5" s="453"/>
      <c r="O5" s="454" t="s">
        <v>5</v>
      </c>
      <c r="P5" s="455"/>
    </row>
    <row r="6" spans="1:16" s="126" customFormat="1" ht="46.5" customHeight="1" x14ac:dyDescent="0.25">
      <c r="A6" s="501"/>
      <c r="B6" s="504"/>
      <c r="C6" s="448"/>
      <c r="D6" s="450"/>
      <c r="E6" s="469" t="s">
        <v>59</v>
      </c>
      <c r="F6" s="470" t="s">
        <v>6</v>
      </c>
      <c r="G6" s="470"/>
      <c r="H6" s="470" t="s">
        <v>7</v>
      </c>
      <c r="I6" s="471"/>
      <c r="J6" s="469" t="s">
        <v>60</v>
      </c>
      <c r="K6" s="470" t="s">
        <v>8</v>
      </c>
      <c r="L6" s="470"/>
      <c r="M6" s="470" t="s">
        <v>9</v>
      </c>
      <c r="N6" s="470"/>
      <c r="O6" s="459" t="s">
        <v>10</v>
      </c>
      <c r="P6" s="461" t="s">
        <v>11</v>
      </c>
    </row>
    <row r="7" spans="1:16" s="126" customFormat="1" ht="48" customHeight="1" thickBot="1" x14ac:dyDescent="0.3">
      <c r="A7" s="502"/>
      <c r="B7" s="504"/>
      <c r="C7" s="448"/>
      <c r="D7" s="450"/>
      <c r="E7" s="469"/>
      <c r="F7" s="112" t="s">
        <v>12</v>
      </c>
      <c r="G7" s="112" t="s">
        <v>13</v>
      </c>
      <c r="H7" s="112" t="s">
        <v>12</v>
      </c>
      <c r="I7" s="112" t="s">
        <v>13</v>
      </c>
      <c r="J7" s="469"/>
      <c r="K7" s="112" t="s">
        <v>12</v>
      </c>
      <c r="L7" s="112" t="s">
        <v>13</v>
      </c>
      <c r="M7" s="112" t="s">
        <v>12</v>
      </c>
      <c r="N7" s="112" t="s">
        <v>13</v>
      </c>
      <c r="O7" s="460"/>
      <c r="P7" s="462"/>
    </row>
    <row r="8" spans="1:16" s="131" customFormat="1" ht="15.75" customHeight="1" thickBot="1" x14ac:dyDescent="0.3">
      <c r="A8" s="127">
        <v>1</v>
      </c>
      <c r="B8" s="128">
        <v>2</v>
      </c>
      <c r="C8" s="129">
        <v>3</v>
      </c>
      <c r="D8" s="129">
        <v>4</v>
      </c>
      <c r="E8" s="129">
        <v>5</v>
      </c>
      <c r="F8" s="129">
        <v>6</v>
      </c>
      <c r="G8" s="129">
        <v>7</v>
      </c>
      <c r="H8" s="129">
        <v>8</v>
      </c>
      <c r="I8" s="129">
        <v>9</v>
      </c>
      <c r="J8" s="129">
        <v>10</v>
      </c>
      <c r="K8" s="129">
        <v>11</v>
      </c>
      <c r="L8" s="129">
        <v>12</v>
      </c>
      <c r="M8" s="129">
        <v>13</v>
      </c>
      <c r="N8" s="129">
        <v>14</v>
      </c>
      <c r="O8" s="129">
        <v>15</v>
      </c>
      <c r="P8" s="130">
        <v>16</v>
      </c>
    </row>
    <row r="9" spans="1:16" ht="19.5" customHeight="1" x14ac:dyDescent="0.25">
      <c r="A9" s="475">
        <v>1</v>
      </c>
      <c r="B9" s="478" t="s">
        <v>77</v>
      </c>
      <c r="C9" s="481">
        <v>7394.06</v>
      </c>
      <c r="D9" s="133" t="s">
        <v>14</v>
      </c>
      <c r="E9" s="133">
        <v>815.92</v>
      </c>
      <c r="F9" s="132">
        <v>815.92</v>
      </c>
      <c r="G9" s="132">
        <v>776.81</v>
      </c>
      <c r="H9" s="132">
        <v>6317.5379999999996</v>
      </c>
      <c r="I9" s="132">
        <v>6427.7939999999999</v>
      </c>
      <c r="J9" s="132">
        <v>0</v>
      </c>
      <c r="K9" s="132">
        <v>0</v>
      </c>
      <c r="L9" s="132">
        <v>0</v>
      </c>
      <c r="M9" s="132">
        <v>0</v>
      </c>
      <c r="N9" s="132">
        <v>0</v>
      </c>
      <c r="O9" s="134">
        <f>G9+L9</f>
        <v>776.81</v>
      </c>
      <c r="P9" s="135">
        <f>I9+N9</f>
        <v>6427.7939999999999</v>
      </c>
    </row>
    <row r="10" spans="1:16" ht="19.5" customHeight="1" x14ac:dyDescent="0.25">
      <c r="A10" s="476"/>
      <c r="B10" s="479"/>
      <c r="C10" s="482"/>
      <c r="D10" s="138" t="s">
        <v>78</v>
      </c>
      <c r="E10" s="138">
        <v>0</v>
      </c>
      <c r="F10" s="137">
        <v>0</v>
      </c>
      <c r="G10" s="137">
        <v>0</v>
      </c>
      <c r="H10" s="137">
        <v>0</v>
      </c>
      <c r="I10" s="137">
        <v>0</v>
      </c>
      <c r="J10" s="137">
        <v>0</v>
      </c>
      <c r="K10" s="137">
        <v>0</v>
      </c>
      <c r="L10" s="137">
        <v>0</v>
      </c>
      <c r="M10" s="137">
        <v>0</v>
      </c>
      <c r="N10" s="137">
        <v>0</v>
      </c>
      <c r="O10" s="134">
        <f>G10+L10</f>
        <v>0</v>
      </c>
      <c r="P10" s="135">
        <f>I10+N10</f>
        <v>0</v>
      </c>
    </row>
    <row r="11" spans="1:16" ht="19.5" customHeight="1" x14ac:dyDescent="0.25">
      <c r="A11" s="476"/>
      <c r="B11" s="479"/>
      <c r="C11" s="482"/>
      <c r="D11" s="138" t="s">
        <v>15</v>
      </c>
      <c r="E11" s="138">
        <v>125.97</v>
      </c>
      <c r="F11" s="137">
        <v>125.97</v>
      </c>
      <c r="G11" s="137">
        <v>75</v>
      </c>
      <c r="H11" s="137">
        <v>813.65700000000004</v>
      </c>
      <c r="I11" s="137">
        <v>756.64</v>
      </c>
      <c r="J11" s="137">
        <v>0</v>
      </c>
      <c r="K11" s="137">
        <v>0</v>
      </c>
      <c r="L11" s="137">
        <v>0</v>
      </c>
      <c r="M11" s="137">
        <v>0</v>
      </c>
      <c r="N11" s="137">
        <v>0</v>
      </c>
      <c r="O11" s="134">
        <f>G11+L11</f>
        <v>75</v>
      </c>
      <c r="P11" s="135">
        <f>I11+N11</f>
        <v>756.64</v>
      </c>
    </row>
    <row r="12" spans="1:16" ht="19.5" customHeight="1" x14ac:dyDescent="0.25">
      <c r="A12" s="476"/>
      <c r="B12" s="479"/>
      <c r="C12" s="482"/>
      <c r="D12" s="138" t="s">
        <v>16</v>
      </c>
      <c r="E12" s="138">
        <v>5971.37</v>
      </c>
      <c r="F12" s="137">
        <v>5971.37</v>
      </c>
      <c r="G12" s="137">
        <v>63.643000000000001</v>
      </c>
      <c r="H12" s="137">
        <v>184.86</v>
      </c>
      <c r="I12" s="137">
        <v>189.86</v>
      </c>
      <c r="J12" s="137">
        <v>0</v>
      </c>
      <c r="K12" s="137">
        <v>0</v>
      </c>
      <c r="L12" s="137">
        <v>0</v>
      </c>
      <c r="M12" s="137">
        <v>0</v>
      </c>
      <c r="N12" s="137">
        <v>0</v>
      </c>
      <c r="O12" s="134">
        <f>G12+L12</f>
        <v>63.643000000000001</v>
      </c>
      <c r="P12" s="135">
        <f>I12+N12</f>
        <v>189.86</v>
      </c>
    </row>
    <row r="13" spans="1:16" ht="19.5" customHeight="1" thickBot="1" x14ac:dyDescent="0.3">
      <c r="A13" s="476"/>
      <c r="B13" s="480"/>
      <c r="C13" s="483"/>
      <c r="D13" s="140" t="s">
        <v>17</v>
      </c>
      <c r="E13" s="140">
        <v>480.8</v>
      </c>
      <c r="F13" s="139">
        <v>480.8</v>
      </c>
      <c r="G13" s="139">
        <v>1.7430000000000001</v>
      </c>
      <c r="H13" s="139">
        <v>17.5</v>
      </c>
      <c r="I13" s="139">
        <v>17.5</v>
      </c>
      <c r="J13" s="139">
        <v>0</v>
      </c>
      <c r="K13" s="139">
        <v>0</v>
      </c>
      <c r="L13" s="139">
        <v>0</v>
      </c>
      <c r="M13" s="139">
        <v>0</v>
      </c>
      <c r="N13" s="139">
        <v>0</v>
      </c>
      <c r="O13" s="134">
        <f>G13+L13</f>
        <v>1.7430000000000001</v>
      </c>
      <c r="P13" s="135">
        <f>I13+N13</f>
        <v>17.5</v>
      </c>
    </row>
    <row r="14" spans="1:16" ht="19.5" customHeight="1" thickBot="1" x14ac:dyDescent="0.3">
      <c r="A14" s="477"/>
      <c r="B14" s="484" t="s">
        <v>18</v>
      </c>
      <c r="C14" s="485"/>
      <c r="D14" s="485"/>
      <c r="E14" s="141">
        <f>E9+E10+E11+E12+E13</f>
        <v>7394.06</v>
      </c>
      <c r="F14" s="141">
        <f t="shared" ref="F14:P14" si="0">F9+F10+F11+F12+F13</f>
        <v>7394.06</v>
      </c>
      <c r="G14" s="141">
        <f t="shared" si="0"/>
        <v>917.19600000000003</v>
      </c>
      <c r="H14" s="141">
        <f t="shared" si="0"/>
        <v>7333.5549999999994</v>
      </c>
      <c r="I14" s="141">
        <f t="shared" si="0"/>
        <v>7391.7939999999999</v>
      </c>
      <c r="J14" s="141">
        <f t="shared" si="0"/>
        <v>0</v>
      </c>
      <c r="K14" s="141">
        <f t="shared" si="0"/>
        <v>0</v>
      </c>
      <c r="L14" s="141">
        <f t="shared" si="0"/>
        <v>0</v>
      </c>
      <c r="M14" s="141">
        <f t="shared" si="0"/>
        <v>0</v>
      </c>
      <c r="N14" s="141">
        <f t="shared" si="0"/>
        <v>0</v>
      </c>
      <c r="O14" s="141">
        <f t="shared" si="0"/>
        <v>917.19600000000003</v>
      </c>
      <c r="P14" s="130">
        <f t="shared" si="0"/>
        <v>7391.7939999999999</v>
      </c>
    </row>
    <row r="15" spans="1:16" ht="19.5" customHeight="1" x14ac:dyDescent="0.25">
      <c r="A15" s="475">
        <v>2</v>
      </c>
      <c r="B15" s="478" t="s">
        <v>79</v>
      </c>
      <c r="C15" s="481">
        <v>36533.72</v>
      </c>
      <c r="D15" s="133" t="s">
        <v>14</v>
      </c>
      <c r="E15" s="133">
        <v>1606.15</v>
      </c>
      <c r="F15" s="132">
        <v>50</v>
      </c>
      <c r="G15" s="132">
        <v>601.52</v>
      </c>
      <c r="H15" s="132">
        <v>500</v>
      </c>
      <c r="I15" s="132">
        <v>6240.7</v>
      </c>
      <c r="J15" s="132">
        <v>266.39</v>
      </c>
      <c r="K15" s="132"/>
      <c r="L15" s="132">
        <v>25.63</v>
      </c>
      <c r="M15" s="132"/>
      <c r="N15" s="132">
        <v>265.89999999999998</v>
      </c>
      <c r="O15" s="134">
        <f>G15+L15</f>
        <v>627.15</v>
      </c>
      <c r="P15" s="135">
        <f>I15+N15</f>
        <v>6506.5999999999995</v>
      </c>
    </row>
    <row r="16" spans="1:16" ht="19.5" customHeight="1" x14ac:dyDescent="0.25">
      <c r="A16" s="476"/>
      <c r="B16" s="479"/>
      <c r="C16" s="482"/>
      <c r="D16" s="138" t="s">
        <v>78</v>
      </c>
      <c r="E16" s="138"/>
      <c r="F16" s="137"/>
      <c r="G16" s="137"/>
      <c r="H16" s="137"/>
      <c r="I16" s="137"/>
      <c r="J16" s="137">
        <v>5.9</v>
      </c>
      <c r="K16" s="137"/>
      <c r="L16" s="137"/>
      <c r="M16" s="137"/>
      <c r="N16" s="137"/>
      <c r="O16" s="134">
        <f>G16+L16</f>
        <v>0</v>
      </c>
      <c r="P16" s="135">
        <f>I16+N16</f>
        <v>0</v>
      </c>
    </row>
    <row r="17" spans="1:16" ht="19.5" customHeight="1" x14ac:dyDescent="0.25">
      <c r="A17" s="476"/>
      <c r="B17" s="479"/>
      <c r="C17" s="482"/>
      <c r="D17" s="138" t="s">
        <v>15</v>
      </c>
      <c r="E17" s="138">
        <v>271.24</v>
      </c>
      <c r="F17" s="137">
        <v>5</v>
      </c>
      <c r="G17" s="137">
        <v>16.64</v>
      </c>
      <c r="H17" s="137">
        <v>35</v>
      </c>
      <c r="I17" s="137">
        <v>207.7</v>
      </c>
      <c r="J17" s="137">
        <v>531.24</v>
      </c>
      <c r="K17" s="137"/>
      <c r="L17" s="137">
        <v>8.1300000000000008</v>
      </c>
      <c r="M17" s="137"/>
      <c r="N17" s="137">
        <v>101.4</v>
      </c>
      <c r="O17" s="134">
        <f>G17+L17</f>
        <v>24.770000000000003</v>
      </c>
      <c r="P17" s="135">
        <f>I17+N17</f>
        <v>309.10000000000002</v>
      </c>
    </row>
    <row r="18" spans="1:16" ht="19.5" customHeight="1" x14ac:dyDescent="0.25">
      <c r="A18" s="476"/>
      <c r="B18" s="479"/>
      <c r="C18" s="482"/>
      <c r="D18" s="138" t="s">
        <v>16</v>
      </c>
      <c r="E18" s="138">
        <v>15046.26</v>
      </c>
      <c r="F18" s="137">
        <v>110</v>
      </c>
      <c r="G18" s="137">
        <v>360.91</v>
      </c>
      <c r="H18" s="137">
        <v>417</v>
      </c>
      <c r="I18" s="137">
        <v>2472.8000000000002</v>
      </c>
      <c r="J18" s="137">
        <v>10626.37</v>
      </c>
      <c r="K18" s="137">
        <v>2350</v>
      </c>
      <c r="L18" s="137">
        <v>4645.1000000000004</v>
      </c>
      <c r="M18" s="137">
        <v>3800</v>
      </c>
      <c r="N18" s="137">
        <v>7512.85</v>
      </c>
      <c r="O18" s="134">
        <f>G18+L18</f>
        <v>5006.01</v>
      </c>
      <c r="P18" s="135">
        <f>I18+N18</f>
        <v>9985.6500000000015</v>
      </c>
    </row>
    <row r="19" spans="1:16" ht="19.5" customHeight="1" thickBot="1" x14ac:dyDescent="0.3">
      <c r="A19" s="476"/>
      <c r="B19" s="480"/>
      <c r="C19" s="483"/>
      <c r="D19" s="140" t="s">
        <v>17</v>
      </c>
      <c r="E19" s="140">
        <v>1757.62</v>
      </c>
      <c r="F19" s="139">
        <v>1</v>
      </c>
      <c r="G19" s="139">
        <v>5.3</v>
      </c>
      <c r="H19" s="139">
        <v>3</v>
      </c>
      <c r="I19" s="139">
        <v>61.6</v>
      </c>
      <c r="J19" s="139">
        <v>6422.55</v>
      </c>
      <c r="K19" s="139"/>
      <c r="L19" s="139">
        <v>4.66</v>
      </c>
      <c r="M19" s="139"/>
      <c r="N19" s="139"/>
      <c r="O19" s="134">
        <f>G19+L19</f>
        <v>9.9600000000000009</v>
      </c>
      <c r="P19" s="135">
        <f>I19+N19</f>
        <v>61.6</v>
      </c>
    </row>
    <row r="20" spans="1:16" ht="19.5" customHeight="1" thickBot="1" x14ac:dyDescent="0.3">
      <c r="A20" s="477"/>
      <c r="B20" s="484" t="s">
        <v>18</v>
      </c>
      <c r="C20" s="485"/>
      <c r="D20" s="485"/>
      <c r="E20" s="141">
        <f>E15+E16+E17+E18+E19</f>
        <v>18681.27</v>
      </c>
      <c r="F20" s="141">
        <f t="shared" ref="F20:P20" si="1">F15+F16+F17+F18+F19</f>
        <v>166</v>
      </c>
      <c r="G20" s="141">
        <f t="shared" si="1"/>
        <v>984.36999999999989</v>
      </c>
      <c r="H20" s="141">
        <f t="shared" si="1"/>
        <v>955</v>
      </c>
      <c r="I20" s="141">
        <f t="shared" si="1"/>
        <v>8982.8000000000011</v>
      </c>
      <c r="J20" s="141">
        <f t="shared" si="1"/>
        <v>17852.45</v>
      </c>
      <c r="K20" s="141">
        <f t="shared" si="1"/>
        <v>2350</v>
      </c>
      <c r="L20" s="141">
        <f t="shared" si="1"/>
        <v>4683.5200000000004</v>
      </c>
      <c r="M20" s="141">
        <f t="shared" si="1"/>
        <v>3800</v>
      </c>
      <c r="N20" s="141">
        <f t="shared" si="1"/>
        <v>7880.1500000000005</v>
      </c>
      <c r="O20" s="141">
        <f t="shared" si="1"/>
        <v>5667.89</v>
      </c>
      <c r="P20" s="130">
        <f t="shared" si="1"/>
        <v>16862.95</v>
      </c>
    </row>
    <row r="21" spans="1:16" ht="19.5" customHeight="1" x14ac:dyDescent="0.25">
      <c r="A21" s="475">
        <v>3</v>
      </c>
      <c r="B21" s="478" t="s">
        <v>80</v>
      </c>
      <c r="C21" s="481">
        <v>7305.23</v>
      </c>
      <c r="D21" s="133" t="s">
        <v>14</v>
      </c>
      <c r="E21" s="133">
        <v>481.6</v>
      </c>
      <c r="F21" s="132">
        <v>200</v>
      </c>
      <c r="G21" s="132">
        <v>24.228000000000002</v>
      </c>
      <c r="H21" s="132">
        <v>258</v>
      </c>
      <c r="I21" s="132">
        <v>55</v>
      </c>
      <c r="J21" s="132">
        <v>0</v>
      </c>
      <c r="K21" s="132">
        <v>0</v>
      </c>
      <c r="L21" s="132">
        <v>0</v>
      </c>
      <c r="M21" s="132">
        <v>0</v>
      </c>
      <c r="N21" s="132">
        <v>0</v>
      </c>
      <c r="O21" s="134">
        <f>G21+L21</f>
        <v>24.228000000000002</v>
      </c>
      <c r="P21" s="135">
        <f>I21+N21</f>
        <v>55</v>
      </c>
    </row>
    <row r="22" spans="1:16" ht="19.5" customHeight="1" x14ac:dyDescent="0.25">
      <c r="A22" s="476"/>
      <c r="B22" s="479"/>
      <c r="C22" s="482"/>
      <c r="D22" s="138" t="s">
        <v>78</v>
      </c>
      <c r="E22" s="138">
        <v>0</v>
      </c>
      <c r="F22" s="137">
        <v>0</v>
      </c>
      <c r="G22" s="137">
        <v>0</v>
      </c>
      <c r="H22" s="137">
        <v>0</v>
      </c>
      <c r="I22" s="137">
        <v>0</v>
      </c>
      <c r="J22" s="137">
        <v>0</v>
      </c>
      <c r="K22" s="137">
        <v>0</v>
      </c>
      <c r="L22" s="137">
        <v>0</v>
      </c>
      <c r="M22" s="137">
        <v>0</v>
      </c>
      <c r="N22" s="137">
        <v>0</v>
      </c>
      <c r="O22" s="134">
        <f>G22+L22</f>
        <v>0</v>
      </c>
      <c r="P22" s="135">
        <f>I22+N22</f>
        <v>0</v>
      </c>
    </row>
    <row r="23" spans="1:16" ht="19.5" customHeight="1" x14ac:dyDescent="0.25">
      <c r="A23" s="476"/>
      <c r="B23" s="479"/>
      <c r="C23" s="482"/>
      <c r="D23" s="138" t="s">
        <v>15</v>
      </c>
      <c r="E23" s="138">
        <v>25.13</v>
      </c>
      <c r="F23" s="137">
        <v>25</v>
      </c>
      <c r="G23" s="137">
        <v>0</v>
      </c>
      <c r="H23" s="137">
        <v>0</v>
      </c>
      <c r="I23" s="137">
        <v>0</v>
      </c>
      <c r="J23" s="137">
        <v>0</v>
      </c>
      <c r="K23" s="137">
        <v>0</v>
      </c>
      <c r="L23" s="137">
        <v>0</v>
      </c>
      <c r="M23" s="137">
        <v>0</v>
      </c>
      <c r="N23" s="137">
        <v>0</v>
      </c>
      <c r="O23" s="134">
        <f>G23+L23</f>
        <v>0</v>
      </c>
      <c r="P23" s="135">
        <f>I23+N23</f>
        <v>0</v>
      </c>
    </row>
    <row r="24" spans="1:16" ht="19.5" customHeight="1" x14ac:dyDescent="0.25">
      <c r="A24" s="476"/>
      <c r="B24" s="479"/>
      <c r="C24" s="482"/>
      <c r="D24" s="138" t="s">
        <v>16</v>
      </c>
      <c r="E24" s="138">
        <v>6439.61</v>
      </c>
      <c r="F24" s="137">
        <v>2232</v>
      </c>
      <c r="G24" s="137">
        <v>1436</v>
      </c>
      <c r="H24" s="137">
        <v>1436</v>
      </c>
      <c r="I24" s="137">
        <v>1436</v>
      </c>
      <c r="J24" s="137">
        <v>100.03</v>
      </c>
      <c r="K24" s="137">
        <v>100</v>
      </c>
      <c r="L24" s="137">
        <v>0</v>
      </c>
      <c r="M24" s="137">
        <v>0</v>
      </c>
      <c r="N24" s="137">
        <v>0</v>
      </c>
      <c r="O24" s="134">
        <f>G24+L24</f>
        <v>1436</v>
      </c>
      <c r="P24" s="135">
        <f>I24+N24</f>
        <v>1436</v>
      </c>
    </row>
    <row r="25" spans="1:16" ht="19.5" customHeight="1" thickBot="1" x14ac:dyDescent="0.3">
      <c r="A25" s="476"/>
      <c r="B25" s="480"/>
      <c r="C25" s="483"/>
      <c r="D25" s="140" t="s">
        <v>17</v>
      </c>
      <c r="E25" s="140">
        <v>252.62</v>
      </c>
      <c r="F25" s="139">
        <v>30.34</v>
      </c>
      <c r="G25" s="139">
        <v>30.34</v>
      </c>
      <c r="H25" s="139">
        <v>514.6</v>
      </c>
      <c r="I25" s="139">
        <v>514.6</v>
      </c>
      <c r="J25" s="139">
        <v>6.24</v>
      </c>
      <c r="K25" s="139">
        <v>0</v>
      </c>
      <c r="L25" s="139">
        <v>0</v>
      </c>
      <c r="M25" s="139">
        <v>0</v>
      </c>
      <c r="N25" s="139">
        <v>0</v>
      </c>
      <c r="O25" s="134">
        <f>G25+L25</f>
        <v>30.34</v>
      </c>
      <c r="P25" s="135">
        <f>I25+N25</f>
        <v>514.6</v>
      </c>
    </row>
    <row r="26" spans="1:16" ht="19.5" customHeight="1" thickBot="1" x14ac:dyDescent="0.3">
      <c r="A26" s="477"/>
      <c r="B26" s="484" t="s">
        <v>18</v>
      </c>
      <c r="C26" s="485"/>
      <c r="D26" s="485"/>
      <c r="E26" s="141">
        <f>E21+E22+E23+E24+E25</f>
        <v>7198.96</v>
      </c>
      <c r="F26" s="141">
        <f t="shared" ref="F26:P26" si="2">F21+F22+F23+F24+F25</f>
        <v>2487.34</v>
      </c>
      <c r="G26" s="141">
        <f t="shared" si="2"/>
        <v>1490.568</v>
      </c>
      <c r="H26" s="141">
        <f t="shared" si="2"/>
        <v>2208.6</v>
      </c>
      <c r="I26" s="141">
        <f t="shared" si="2"/>
        <v>2005.6</v>
      </c>
      <c r="J26" s="141">
        <f t="shared" si="2"/>
        <v>106.27</v>
      </c>
      <c r="K26" s="141">
        <f t="shared" si="2"/>
        <v>100</v>
      </c>
      <c r="L26" s="141">
        <f t="shared" si="2"/>
        <v>0</v>
      </c>
      <c r="M26" s="141">
        <f t="shared" si="2"/>
        <v>0</v>
      </c>
      <c r="N26" s="141">
        <f t="shared" si="2"/>
        <v>0</v>
      </c>
      <c r="O26" s="141">
        <f t="shared" si="2"/>
        <v>1490.568</v>
      </c>
      <c r="P26" s="130">
        <f t="shared" si="2"/>
        <v>2005.6</v>
      </c>
    </row>
    <row r="27" spans="1:16" ht="19.5" customHeight="1" x14ac:dyDescent="0.25">
      <c r="A27" s="475">
        <v>4</v>
      </c>
      <c r="B27" s="478" t="s">
        <v>81</v>
      </c>
      <c r="C27" s="481">
        <v>9206.83</v>
      </c>
      <c r="D27" s="133" t="s">
        <v>14</v>
      </c>
      <c r="E27" s="133">
        <v>1082.56</v>
      </c>
      <c r="F27" s="132">
        <v>1082.56</v>
      </c>
      <c r="G27" s="132">
        <v>961.02800000000002</v>
      </c>
      <c r="H27" s="132">
        <v>7438.4</v>
      </c>
      <c r="I27" s="132">
        <v>4914.5079999999998</v>
      </c>
      <c r="J27" s="132">
        <v>26.68</v>
      </c>
      <c r="K27" s="132">
        <v>0</v>
      </c>
      <c r="L27" s="132">
        <v>0</v>
      </c>
      <c r="M27" s="132">
        <v>0</v>
      </c>
      <c r="N27" s="132">
        <v>0</v>
      </c>
      <c r="O27" s="134">
        <f>G27+L27</f>
        <v>961.02800000000002</v>
      </c>
      <c r="P27" s="135">
        <f>I27+N27</f>
        <v>4914.5079999999998</v>
      </c>
    </row>
    <row r="28" spans="1:16" ht="19.5" customHeight="1" x14ac:dyDescent="0.25">
      <c r="A28" s="476"/>
      <c r="B28" s="479"/>
      <c r="C28" s="482"/>
      <c r="D28" s="138" t="s">
        <v>78</v>
      </c>
      <c r="E28" s="138">
        <v>0</v>
      </c>
      <c r="F28" s="137">
        <v>0</v>
      </c>
      <c r="G28" s="137">
        <v>0</v>
      </c>
      <c r="H28" s="137">
        <v>0</v>
      </c>
      <c r="I28" s="137">
        <v>0</v>
      </c>
      <c r="J28" s="137">
        <v>0</v>
      </c>
      <c r="K28" s="137">
        <v>0</v>
      </c>
      <c r="L28" s="137">
        <v>0</v>
      </c>
      <c r="M28" s="137">
        <v>0</v>
      </c>
      <c r="N28" s="137">
        <v>0</v>
      </c>
      <c r="O28" s="134">
        <f>G28+L28</f>
        <v>0</v>
      </c>
      <c r="P28" s="135">
        <f>I28+N28</f>
        <v>0</v>
      </c>
    </row>
    <row r="29" spans="1:16" ht="19.5" customHeight="1" x14ac:dyDescent="0.25">
      <c r="A29" s="476"/>
      <c r="B29" s="479"/>
      <c r="C29" s="482"/>
      <c r="D29" s="138" t="s">
        <v>15</v>
      </c>
      <c r="E29" s="138">
        <v>147.79</v>
      </c>
      <c r="F29" s="137">
        <v>147.79</v>
      </c>
      <c r="G29" s="137">
        <v>11.68</v>
      </c>
      <c r="H29" s="137">
        <v>81.760000000000005</v>
      </c>
      <c r="I29" s="137">
        <v>81.760000000000005</v>
      </c>
      <c r="J29" s="137">
        <v>0</v>
      </c>
      <c r="K29" s="137">
        <v>0</v>
      </c>
      <c r="L29" s="137">
        <v>0</v>
      </c>
      <c r="M29" s="137">
        <v>0</v>
      </c>
      <c r="N29" s="137">
        <v>0</v>
      </c>
      <c r="O29" s="134">
        <f>G29+L29</f>
        <v>11.68</v>
      </c>
      <c r="P29" s="135">
        <f>I29+N29</f>
        <v>81.760000000000005</v>
      </c>
    </row>
    <row r="30" spans="1:16" ht="19.5" customHeight="1" x14ac:dyDescent="0.25">
      <c r="A30" s="476"/>
      <c r="B30" s="479"/>
      <c r="C30" s="482"/>
      <c r="D30" s="138" t="s">
        <v>16</v>
      </c>
      <c r="E30" s="138">
        <v>4304.1899999999996</v>
      </c>
      <c r="F30" s="137">
        <v>6264.65</v>
      </c>
      <c r="G30" s="137">
        <v>0</v>
      </c>
      <c r="H30" s="137">
        <v>0</v>
      </c>
      <c r="I30" s="137">
        <v>0</v>
      </c>
      <c r="J30" s="137">
        <v>1958.2</v>
      </c>
      <c r="K30" s="137">
        <v>300</v>
      </c>
      <c r="L30" s="137">
        <v>210</v>
      </c>
      <c r="M30" s="137">
        <v>258.3</v>
      </c>
      <c r="N30" s="137">
        <v>258.3</v>
      </c>
      <c r="O30" s="134">
        <f>G30+L30</f>
        <v>210</v>
      </c>
      <c r="P30" s="135">
        <f>I30+N30</f>
        <v>258.3</v>
      </c>
    </row>
    <row r="31" spans="1:16" ht="19.5" customHeight="1" thickBot="1" x14ac:dyDescent="0.3">
      <c r="A31" s="476"/>
      <c r="B31" s="480"/>
      <c r="C31" s="483"/>
      <c r="D31" s="140" t="s">
        <v>17</v>
      </c>
      <c r="E31" s="140">
        <v>1567.94</v>
      </c>
      <c r="F31" s="139">
        <v>1567.94</v>
      </c>
      <c r="G31" s="139"/>
      <c r="H31" s="139">
        <v>0</v>
      </c>
      <c r="I31" s="139">
        <v>0</v>
      </c>
      <c r="J31" s="139">
        <v>119.47</v>
      </c>
      <c r="K31" s="139">
        <v>0</v>
      </c>
      <c r="L31" s="139">
        <v>0</v>
      </c>
      <c r="M31" s="139">
        <v>0</v>
      </c>
      <c r="N31" s="139">
        <v>0</v>
      </c>
      <c r="O31" s="134">
        <f>G31+L31</f>
        <v>0</v>
      </c>
      <c r="P31" s="135">
        <f>I31+N31</f>
        <v>0</v>
      </c>
    </row>
    <row r="32" spans="1:16" ht="19.5" customHeight="1" thickBot="1" x14ac:dyDescent="0.3">
      <c r="A32" s="477"/>
      <c r="B32" s="484" t="s">
        <v>18</v>
      </c>
      <c r="C32" s="485"/>
      <c r="D32" s="485"/>
      <c r="E32" s="141">
        <f>E27+E28+E29+E30+E31</f>
        <v>7102.48</v>
      </c>
      <c r="F32" s="141">
        <f t="shared" ref="F32:P32" si="3">F27+F28+F29+F30+F31</f>
        <v>9062.94</v>
      </c>
      <c r="G32" s="141">
        <f t="shared" si="3"/>
        <v>972.70799999999997</v>
      </c>
      <c r="H32" s="141">
        <f t="shared" si="3"/>
        <v>7520.16</v>
      </c>
      <c r="I32" s="141">
        <f t="shared" si="3"/>
        <v>4996.268</v>
      </c>
      <c r="J32" s="141">
        <f t="shared" si="3"/>
        <v>2104.35</v>
      </c>
      <c r="K32" s="141">
        <f t="shared" si="3"/>
        <v>300</v>
      </c>
      <c r="L32" s="141">
        <f t="shared" si="3"/>
        <v>210</v>
      </c>
      <c r="M32" s="141">
        <f t="shared" si="3"/>
        <v>258.3</v>
      </c>
      <c r="N32" s="141">
        <f t="shared" si="3"/>
        <v>258.3</v>
      </c>
      <c r="O32" s="141">
        <f t="shared" si="3"/>
        <v>1182.7080000000001</v>
      </c>
      <c r="P32" s="130">
        <f t="shared" si="3"/>
        <v>5254.5680000000002</v>
      </c>
    </row>
    <row r="33" spans="1:16" ht="19.5" customHeight="1" x14ac:dyDescent="0.25">
      <c r="A33" s="475">
        <v>5</v>
      </c>
      <c r="B33" s="478" t="s">
        <v>82</v>
      </c>
      <c r="C33" s="481">
        <v>1964.02</v>
      </c>
      <c r="D33" s="133" t="s">
        <v>14</v>
      </c>
      <c r="E33" s="133">
        <v>6.56</v>
      </c>
      <c r="F33" s="132">
        <v>6.56</v>
      </c>
      <c r="G33" s="132">
        <v>0</v>
      </c>
      <c r="H33" s="132">
        <v>0</v>
      </c>
      <c r="I33" s="132">
        <v>0</v>
      </c>
      <c r="J33" s="132">
        <v>0</v>
      </c>
      <c r="K33" s="132">
        <v>0</v>
      </c>
      <c r="L33" s="132">
        <v>0</v>
      </c>
      <c r="M33" s="132">
        <v>0</v>
      </c>
      <c r="N33" s="132">
        <v>0</v>
      </c>
      <c r="O33" s="134">
        <f>G33+L33</f>
        <v>0</v>
      </c>
      <c r="P33" s="135">
        <f>I33+N33</f>
        <v>0</v>
      </c>
    </row>
    <row r="34" spans="1:16" ht="19.5" customHeight="1" x14ac:dyDescent="0.25">
      <c r="A34" s="476"/>
      <c r="B34" s="479"/>
      <c r="C34" s="482"/>
      <c r="D34" s="138" t="s">
        <v>78</v>
      </c>
      <c r="E34" s="138">
        <v>0</v>
      </c>
      <c r="F34" s="137">
        <v>0</v>
      </c>
      <c r="G34" s="137">
        <v>0</v>
      </c>
      <c r="H34" s="137">
        <v>0</v>
      </c>
      <c r="I34" s="137">
        <v>0</v>
      </c>
      <c r="J34" s="137">
        <v>0</v>
      </c>
      <c r="K34" s="137">
        <v>0</v>
      </c>
      <c r="L34" s="137">
        <v>0</v>
      </c>
      <c r="M34" s="137">
        <v>0</v>
      </c>
      <c r="N34" s="137">
        <v>0</v>
      </c>
      <c r="O34" s="134">
        <f>G34+L34</f>
        <v>0</v>
      </c>
      <c r="P34" s="135">
        <f>I34+N34</f>
        <v>0</v>
      </c>
    </row>
    <row r="35" spans="1:16" ht="19.5" customHeight="1" x14ac:dyDescent="0.25">
      <c r="A35" s="476"/>
      <c r="B35" s="479"/>
      <c r="C35" s="482"/>
      <c r="D35" s="138" t="s">
        <v>15</v>
      </c>
      <c r="E35" s="138">
        <v>11.21</v>
      </c>
      <c r="F35" s="137">
        <v>11.2</v>
      </c>
      <c r="G35" s="137">
        <v>0</v>
      </c>
      <c r="H35" s="137">
        <v>0</v>
      </c>
      <c r="I35" s="137">
        <v>0</v>
      </c>
      <c r="J35" s="137">
        <v>17.25</v>
      </c>
      <c r="K35" s="137">
        <v>0</v>
      </c>
      <c r="L35" s="137">
        <v>0</v>
      </c>
      <c r="M35" s="137">
        <v>0</v>
      </c>
      <c r="N35" s="137">
        <v>0</v>
      </c>
      <c r="O35" s="134">
        <f>G35+L35</f>
        <v>0</v>
      </c>
      <c r="P35" s="135">
        <f>I35+N35</f>
        <v>0</v>
      </c>
    </row>
    <row r="36" spans="1:16" ht="19.5" customHeight="1" x14ac:dyDescent="0.25">
      <c r="A36" s="476"/>
      <c r="B36" s="479"/>
      <c r="C36" s="482"/>
      <c r="D36" s="138" t="s">
        <v>16</v>
      </c>
      <c r="E36" s="138">
        <v>753.12</v>
      </c>
      <c r="F36" s="137">
        <v>400</v>
      </c>
      <c r="G36" s="137">
        <v>271.60000000000002</v>
      </c>
      <c r="H36" s="137">
        <v>980</v>
      </c>
      <c r="I36" s="137">
        <v>964</v>
      </c>
      <c r="J36" s="137">
        <v>947</v>
      </c>
      <c r="K36" s="137">
        <v>947</v>
      </c>
      <c r="L36" s="137">
        <v>947</v>
      </c>
      <c r="M36" s="137">
        <v>1894</v>
      </c>
      <c r="N36" s="137">
        <v>1785</v>
      </c>
      <c r="O36" s="134">
        <f>G36+L36</f>
        <v>1218.5999999999999</v>
      </c>
      <c r="P36" s="135">
        <f>I36+N36</f>
        <v>2749</v>
      </c>
    </row>
    <row r="37" spans="1:16" ht="19.5" customHeight="1" thickBot="1" x14ac:dyDescent="0.3">
      <c r="A37" s="476"/>
      <c r="B37" s="480"/>
      <c r="C37" s="483"/>
      <c r="D37" s="140" t="s">
        <v>17</v>
      </c>
      <c r="E37" s="140">
        <v>83.09</v>
      </c>
      <c r="F37" s="139">
        <v>0</v>
      </c>
      <c r="G37" s="139">
        <v>0</v>
      </c>
      <c r="H37" s="139">
        <v>0</v>
      </c>
      <c r="I37" s="139">
        <v>0</v>
      </c>
      <c r="J37" s="139">
        <v>145.79</v>
      </c>
      <c r="K37" s="139">
        <v>100</v>
      </c>
      <c r="L37" s="139">
        <v>3</v>
      </c>
      <c r="M37" s="139">
        <v>6</v>
      </c>
      <c r="N37" s="139">
        <v>6</v>
      </c>
      <c r="O37" s="134">
        <f>G37+L37</f>
        <v>3</v>
      </c>
      <c r="P37" s="135">
        <f>I37+N37</f>
        <v>6</v>
      </c>
    </row>
    <row r="38" spans="1:16" ht="19.5" customHeight="1" thickBot="1" x14ac:dyDescent="0.3">
      <c r="A38" s="477"/>
      <c r="B38" s="484" t="s">
        <v>18</v>
      </c>
      <c r="C38" s="485"/>
      <c r="D38" s="485"/>
      <c r="E38" s="141">
        <f>E33+E34+E35+E36+E37</f>
        <v>853.98</v>
      </c>
      <c r="F38" s="141">
        <f t="shared" ref="F38:P38" si="4">F33+F34+F35+F36+F37</f>
        <v>417.76</v>
      </c>
      <c r="G38" s="141">
        <f t="shared" si="4"/>
        <v>271.60000000000002</v>
      </c>
      <c r="H38" s="141">
        <f t="shared" si="4"/>
        <v>980</v>
      </c>
      <c r="I38" s="141">
        <f t="shared" si="4"/>
        <v>964</v>
      </c>
      <c r="J38" s="141">
        <f t="shared" si="4"/>
        <v>1110.04</v>
      </c>
      <c r="K38" s="141">
        <f t="shared" si="4"/>
        <v>1047</v>
      </c>
      <c r="L38" s="141">
        <f t="shared" si="4"/>
        <v>950</v>
      </c>
      <c r="M38" s="141">
        <f t="shared" si="4"/>
        <v>1900</v>
      </c>
      <c r="N38" s="141">
        <f t="shared" si="4"/>
        <v>1791</v>
      </c>
      <c r="O38" s="141">
        <f t="shared" si="4"/>
        <v>1221.5999999999999</v>
      </c>
      <c r="P38" s="130">
        <f t="shared" si="4"/>
        <v>2755</v>
      </c>
    </row>
    <row r="39" spans="1:16" ht="19.5" customHeight="1" x14ac:dyDescent="0.25">
      <c r="A39" s="475">
        <v>6</v>
      </c>
      <c r="B39" s="478" t="s">
        <v>83</v>
      </c>
      <c r="C39" s="481">
        <v>1403.69</v>
      </c>
      <c r="D39" s="133" t="s">
        <v>14</v>
      </c>
      <c r="E39" s="133">
        <v>196.37</v>
      </c>
      <c r="F39" s="132">
        <v>150</v>
      </c>
      <c r="G39" s="132">
        <v>28</v>
      </c>
      <c r="H39" s="132">
        <v>270</v>
      </c>
      <c r="I39" s="132">
        <v>270</v>
      </c>
      <c r="J39" s="132">
        <v>0</v>
      </c>
      <c r="K39" s="132">
        <v>0</v>
      </c>
      <c r="L39" s="132">
        <v>0</v>
      </c>
      <c r="M39" s="132">
        <v>0</v>
      </c>
      <c r="N39" s="132">
        <v>0</v>
      </c>
      <c r="O39" s="134">
        <f>G39+L39</f>
        <v>28</v>
      </c>
      <c r="P39" s="135">
        <f>I39+N39</f>
        <v>270</v>
      </c>
    </row>
    <row r="40" spans="1:16" ht="19.5" customHeight="1" x14ac:dyDescent="0.25">
      <c r="A40" s="476"/>
      <c r="B40" s="479"/>
      <c r="C40" s="482"/>
      <c r="D40" s="138" t="s">
        <v>78</v>
      </c>
      <c r="E40" s="138">
        <v>0</v>
      </c>
      <c r="F40" s="137">
        <v>0</v>
      </c>
      <c r="G40" s="137">
        <v>0</v>
      </c>
      <c r="H40" s="137">
        <v>0</v>
      </c>
      <c r="I40" s="137">
        <v>0</v>
      </c>
      <c r="J40" s="137">
        <v>0</v>
      </c>
      <c r="K40" s="137">
        <v>0</v>
      </c>
      <c r="L40" s="137">
        <v>0</v>
      </c>
      <c r="M40" s="137">
        <v>0</v>
      </c>
      <c r="N40" s="137">
        <v>0</v>
      </c>
      <c r="O40" s="134">
        <f>G40+L40</f>
        <v>0</v>
      </c>
      <c r="P40" s="135">
        <f>I40+N40</f>
        <v>0</v>
      </c>
    </row>
    <row r="41" spans="1:16" ht="19.5" customHeight="1" x14ac:dyDescent="0.25">
      <c r="A41" s="476"/>
      <c r="B41" s="479"/>
      <c r="C41" s="482"/>
      <c r="D41" s="138" t="s">
        <v>15</v>
      </c>
      <c r="E41" s="138">
        <v>0</v>
      </c>
      <c r="F41" s="137">
        <v>0</v>
      </c>
      <c r="G41" s="137">
        <v>0</v>
      </c>
      <c r="H41" s="137">
        <v>0</v>
      </c>
      <c r="I41" s="137">
        <v>0</v>
      </c>
      <c r="J41" s="137">
        <v>0</v>
      </c>
      <c r="K41" s="137">
        <v>0</v>
      </c>
      <c r="L41" s="137">
        <v>0</v>
      </c>
      <c r="M41" s="137">
        <v>0</v>
      </c>
      <c r="N41" s="137">
        <v>0</v>
      </c>
      <c r="O41" s="134">
        <f>G41+L41</f>
        <v>0</v>
      </c>
      <c r="P41" s="135">
        <f>I41+N41</f>
        <v>0</v>
      </c>
    </row>
    <row r="42" spans="1:16" ht="19.5" customHeight="1" x14ac:dyDescent="0.25">
      <c r="A42" s="476"/>
      <c r="B42" s="479"/>
      <c r="C42" s="482"/>
      <c r="D42" s="138" t="s">
        <v>16</v>
      </c>
      <c r="E42" s="138">
        <v>1093</v>
      </c>
      <c r="F42" s="137">
        <v>800</v>
      </c>
      <c r="G42" s="137">
        <v>0</v>
      </c>
      <c r="H42" s="137">
        <v>0</v>
      </c>
      <c r="I42" s="137">
        <v>0</v>
      </c>
      <c r="J42" s="137">
        <v>2.5499999999999998</v>
      </c>
      <c r="K42" s="137">
        <v>0</v>
      </c>
      <c r="L42" s="137">
        <v>0</v>
      </c>
      <c r="M42" s="137">
        <v>0</v>
      </c>
      <c r="N42" s="137">
        <v>0</v>
      </c>
      <c r="O42" s="134">
        <f>G42+L42</f>
        <v>0</v>
      </c>
      <c r="P42" s="135">
        <f>I42+N42</f>
        <v>0</v>
      </c>
    </row>
    <row r="43" spans="1:16" ht="19.5" customHeight="1" thickBot="1" x14ac:dyDescent="0.3">
      <c r="A43" s="476"/>
      <c r="B43" s="480"/>
      <c r="C43" s="483"/>
      <c r="D43" s="140" t="s">
        <v>17</v>
      </c>
      <c r="E43" s="140">
        <v>104.73</v>
      </c>
      <c r="F43" s="139">
        <v>0</v>
      </c>
      <c r="G43" s="139">
        <v>0</v>
      </c>
      <c r="H43" s="139">
        <v>0</v>
      </c>
      <c r="I43" s="139">
        <v>0</v>
      </c>
      <c r="J43" s="139">
        <v>7.04</v>
      </c>
      <c r="K43" s="139">
        <v>0</v>
      </c>
      <c r="L43" s="139">
        <v>0</v>
      </c>
      <c r="M43" s="139">
        <v>0</v>
      </c>
      <c r="N43" s="139">
        <v>0</v>
      </c>
      <c r="O43" s="134">
        <f>G43+L43</f>
        <v>0</v>
      </c>
      <c r="P43" s="135">
        <f>I43+N43</f>
        <v>0</v>
      </c>
    </row>
    <row r="44" spans="1:16" ht="19.5" customHeight="1" thickBot="1" x14ac:dyDescent="0.3">
      <c r="A44" s="477"/>
      <c r="B44" s="484" t="s">
        <v>18</v>
      </c>
      <c r="C44" s="485"/>
      <c r="D44" s="485"/>
      <c r="E44" s="141">
        <f>E39+E40+E41+E42+E43</f>
        <v>1394.1</v>
      </c>
      <c r="F44" s="141">
        <f t="shared" ref="F44:P44" si="5">F39+F40+F41+F42+F43</f>
        <v>950</v>
      </c>
      <c r="G44" s="141">
        <f t="shared" si="5"/>
        <v>28</v>
      </c>
      <c r="H44" s="141">
        <f t="shared" si="5"/>
        <v>270</v>
      </c>
      <c r="I44" s="141">
        <f t="shared" si="5"/>
        <v>270</v>
      </c>
      <c r="J44" s="141">
        <f t="shared" si="5"/>
        <v>9.59</v>
      </c>
      <c r="K44" s="141">
        <f t="shared" si="5"/>
        <v>0</v>
      </c>
      <c r="L44" s="141">
        <f t="shared" si="5"/>
        <v>0</v>
      </c>
      <c r="M44" s="141">
        <f t="shared" si="5"/>
        <v>0</v>
      </c>
      <c r="N44" s="141">
        <f t="shared" si="5"/>
        <v>0</v>
      </c>
      <c r="O44" s="141">
        <f t="shared" si="5"/>
        <v>28</v>
      </c>
      <c r="P44" s="130">
        <f t="shared" si="5"/>
        <v>270</v>
      </c>
    </row>
    <row r="45" spans="1:16" ht="19.5" customHeight="1" x14ac:dyDescent="0.25">
      <c r="A45" s="475">
        <v>7</v>
      </c>
      <c r="B45" s="478" t="s">
        <v>84</v>
      </c>
      <c r="C45" s="481">
        <f>E50+J50</f>
        <v>55493.599999999999</v>
      </c>
      <c r="D45" s="133" t="s">
        <v>14</v>
      </c>
      <c r="E45" s="133">
        <v>3334.48</v>
      </c>
      <c r="F45" s="132">
        <v>2000</v>
      </c>
      <c r="G45" s="132">
        <v>1230.18</v>
      </c>
      <c r="H45" s="132">
        <v>2579.6</v>
      </c>
      <c r="I45" s="132">
        <v>2579.6</v>
      </c>
      <c r="J45" s="132">
        <v>157.88999999999999</v>
      </c>
      <c r="K45" s="132">
        <v>0</v>
      </c>
      <c r="L45" s="132">
        <v>0</v>
      </c>
      <c r="M45" s="132">
        <v>0</v>
      </c>
      <c r="N45" s="132">
        <v>0</v>
      </c>
      <c r="O45" s="134">
        <f>G45+L45</f>
        <v>1230.18</v>
      </c>
      <c r="P45" s="135">
        <f>I45+N45</f>
        <v>2579.6</v>
      </c>
    </row>
    <row r="46" spans="1:16" ht="19.5" customHeight="1" x14ac:dyDescent="0.25">
      <c r="A46" s="476"/>
      <c r="B46" s="479"/>
      <c r="C46" s="482"/>
      <c r="D46" s="138" t="s">
        <v>78</v>
      </c>
      <c r="E46" s="138">
        <v>97.4</v>
      </c>
      <c r="F46" s="137">
        <v>95</v>
      </c>
      <c r="G46" s="137">
        <v>80.540000000000006</v>
      </c>
      <c r="H46" s="137">
        <v>724.8</v>
      </c>
      <c r="I46" s="137">
        <v>724.8</v>
      </c>
      <c r="J46" s="137">
        <v>0</v>
      </c>
      <c r="K46" s="137">
        <v>0</v>
      </c>
      <c r="L46" s="137">
        <v>0</v>
      </c>
      <c r="M46" s="137">
        <v>0</v>
      </c>
      <c r="N46" s="137">
        <v>0</v>
      </c>
      <c r="O46" s="134">
        <f>G46+L46</f>
        <v>80.540000000000006</v>
      </c>
      <c r="P46" s="135">
        <f>I46+N46</f>
        <v>724.8</v>
      </c>
    </row>
    <row r="47" spans="1:16" ht="19.5" customHeight="1" x14ac:dyDescent="0.25">
      <c r="A47" s="476"/>
      <c r="B47" s="479"/>
      <c r="C47" s="482"/>
      <c r="D47" s="138" t="s">
        <v>15</v>
      </c>
      <c r="E47" s="138">
        <v>56.09</v>
      </c>
      <c r="F47" s="137">
        <v>56</v>
      </c>
      <c r="G47" s="137">
        <v>0.3</v>
      </c>
      <c r="H47" s="137">
        <v>5</v>
      </c>
      <c r="I47" s="137">
        <v>5</v>
      </c>
      <c r="J47" s="137">
        <v>78.62</v>
      </c>
      <c r="K47" s="137">
        <v>0</v>
      </c>
      <c r="L47" s="137">
        <v>0</v>
      </c>
      <c r="M47" s="137">
        <v>0</v>
      </c>
      <c r="N47" s="137">
        <v>0</v>
      </c>
      <c r="O47" s="134">
        <f>G47+L47</f>
        <v>0.3</v>
      </c>
      <c r="P47" s="135">
        <f>I47+N47</f>
        <v>5</v>
      </c>
    </row>
    <row r="48" spans="1:16" ht="19.5" customHeight="1" x14ac:dyDescent="0.25">
      <c r="A48" s="476"/>
      <c r="B48" s="479"/>
      <c r="C48" s="482"/>
      <c r="D48" s="138" t="s">
        <v>16</v>
      </c>
      <c r="E48" s="138">
        <v>37445.25</v>
      </c>
      <c r="F48" s="137">
        <v>3000</v>
      </c>
      <c r="G48" s="137">
        <v>2578.0500000000002</v>
      </c>
      <c r="H48" s="137">
        <v>3093.8</v>
      </c>
      <c r="I48" s="137">
        <v>3093.8</v>
      </c>
      <c r="J48" s="137">
        <v>9292.89</v>
      </c>
      <c r="K48" s="137">
        <v>6000</v>
      </c>
      <c r="L48" s="137">
        <v>4646</v>
      </c>
      <c r="M48" s="137">
        <v>7075.79</v>
      </c>
      <c r="N48" s="137">
        <v>7075.79</v>
      </c>
      <c r="O48" s="134">
        <f>G48+L48</f>
        <v>7224.05</v>
      </c>
      <c r="P48" s="135">
        <f>I48+N48</f>
        <v>10169.59</v>
      </c>
    </row>
    <row r="49" spans="1:16" ht="19.5" customHeight="1" thickBot="1" x14ac:dyDescent="0.3">
      <c r="A49" s="476"/>
      <c r="B49" s="480"/>
      <c r="C49" s="483"/>
      <c r="D49" s="140" t="s">
        <v>17</v>
      </c>
      <c r="E49" s="140">
        <v>3818.96</v>
      </c>
      <c r="F49" s="139">
        <v>200</v>
      </c>
      <c r="G49" s="139">
        <v>67.760000000000005</v>
      </c>
      <c r="H49" s="139">
        <v>136</v>
      </c>
      <c r="I49" s="139">
        <v>136</v>
      </c>
      <c r="J49" s="139">
        <v>1212.02</v>
      </c>
      <c r="K49" s="139">
        <v>0</v>
      </c>
      <c r="L49" s="139">
        <v>0</v>
      </c>
      <c r="M49" s="139">
        <v>0</v>
      </c>
      <c r="N49" s="139">
        <v>0</v>
      </c>
      <c r="O49" s="134">
        <f>G49+L49</f>
        <v>67.760000000000005</v>
      </c>
      <c r="P49" s="135">
        <f>I49+N49</f>
        <v>136</v>
      </c>
    </row>
    <row r="50" spans="1:16" ht="19.5" customHeight="1" thickBot="1" x14ac:dyDescent="0.3">
      <c r="A50" s="477"/>
      <c r="B50" s="484" t="s">
        <v>18</v>
      </c>
      <c r="C50" s="485"/>
      <c r="D50" s="485"/>
      <c r="E50" s="141">
        <f>E45+E46+E47+E48+E49</f>
        <v>44752.18</v>
      </c>
      <c r="F50" s="141">
        <f t="shared" ref="F50:P50" si="6">F45+F46+F47+F48+F49</f>
        <v>5351</v>
      </c>
      <c r="G50" s="141">
        <f t="shared" si="6"/>
        <v>3956.8300000000004</v>
      </c>
      <c r="H50" s="141">
        <f t="shared" si="6"/>
        <v>6539.2</v>
      </c>
      <c r="I50" s="141">
        <f t="shared" si="6"/>
        <v>6539.2</v>
      </c>
      <c r="J50" s="141">
        <f t="shared" si="6"/>
        <v>10741.42</v>
      </c>
      <c r="K50" s="141">
        <f t="shared" si="6"/>
        <v>6000</v>
      </c>
      <c r="L50" s="141">
        <f t="shared" si="6"/>
        <v>4646</v>
      </c>
      <c r="M50" s="141">
        <f t="shared" si="6"/>
        <v>7075.79</v>
      </c>
      <c r="N50" s="141">
        <f t="shared" si="6"/>
        <v>7075.79</v>
      </c>
      <c r="O50" s="141">
        <f t="shared" si="6"/>
        <v>8602.83</v>
      </c>
      <c r="P50" s="130">
        <f t="shared" si="6"/>
        <v>13614.99</v>
      </c>
    </row>
    <row r="51" spans="1:16" ht="19.5" customHeight="1" x14ac:dyDescent="0.25">
      <c r="A51" s="475">
        <v>8</v>
      </c>
      <c r="B51" s="478" t="s">
        <v>85</v>
      </c>
      <c r="C51" s="481">
        <v>39950.31</v>
      </c>
      <c r="D51" s="133" t="s">
        <v>14</v>
      </c>
      <c r="E51" s="133">
        <v>2206.63</v>
      </c>
      <c r="F51" s="132">
        <v>2000</v>
      </c>
      <c r="G51" s="132">
        <v>1308.5999999999999</v>
      </c>
      <c r="H51" s="132">
        <v>2786</v>
      </c>
      <c r="I51" s="132">
        <v>2786</v>
      </c>
      <c r="J51" s="132">
        <v>313.04000000000002</v>
      </c>
      <c r="K51" s="132">
        <v>0</v>
      </c>
      <c r="L51" s="132">
        <v>0</v>
      </c>
      <c r="M51" s="132">
        <v>0</v>
      </c>
      <c r="N51" s="132">
        <v>0</v>
      </c>
      <c r="O51" s="134">
        <f>G51+L51</f>
        <v>1308.5999999999999</v>
      </c>
      <c r="P51" s="135">
        <f>I51+N51</f>
        <v>2786</v>
      </c>
    </row>
    <row r="52" spans="1:16" ht="19.5" customHeight="1" x14ac:dyDescent="0.25">
      <c r="A52" s="476"/>
      <c r="B52" s="479"/>
      <c r="C52" s="482"/>
      <c r="D52" s="138" t="s">
        <v>78</v>
      </c>
      <c r="E52" s="138">
        <v>38.520000000000003</v>
      </c>
      <c r="F52" s="137">
        <v>38.5</v>
      </c>
      <c r="G52" s="137">
        <v>25.3</v>
      </c>
      <c r="H52" s="137">
        <v>486.8</v>
      </c>
      <c r="I52" s="137">
        <v>486.8</v>
      </c>
      <c r="J52" s="137">
        <v>9.69</v>
      </c>
      <c r="K52" s="137">
        <v>0</v>
      </c>
      <c r="L52" s="137">
        <v>0</v>
      </c>
      <c r="M52" s="137">
        <v>0</v>
      </c>
      <c r="N52" s="137">
        <v>0</v>
      </c>
      <c r="O52" s="134">
        <f>G52+L52</f>
        <v>25.3</v>
      </c>
      <c r="P52" s="135">
        <f>I52+N52</f>
        <v>486.8</v>
      </c>
    </row>
    <row r="53" spans="1:16" ht="19.5" customHeight="1" x14ac:dyDescent="0.25">
      <c r="A53" s="476"/>
      <c r="B53" s="479"/>
      <c r="C53" s="482"/>
      <c r="D53" s="138" t="s">
        <v>15</v>
      </c>
      <c r="E53" s="138">
        <v>97.65</v>
      </c>
      <c r="F53" s="137">
        <v>97.6</v>
      </c>
      <c r="G53" s="137">
        <v>73.400000000000006</v>
      </c>
      <c r="H53" s="137">
        <v>367</v>
      </c>
      <c r="I53" s="137">
        <v>367</v>
      </c>
      <c r="J53" s="137">
        <v>176.71</v>
      </c>
      <c r="K53" s="137">
        <v>150</v>
      </c>
      <c r="L53" s="137">
        <v>19.3</v>
      </c>
      <c r="M53" s="137">
        <v>39.799999999999997</v>
      </c>
      <c r="N53" s="137">
        <v>39.799999999999997</v>
      </c>
      <c r="O53" s="134">
        <f>G53+L53</f>
        <v>92.7</v>
      </c>
      <c r="P53" s="135">
        <f>I53+N53</f>
        <v>406.8</v>
      </c>
    </row>
    <row r="54" spans="1:16" ht="19.5" customHeight="1" x14ac:dyDescent="0.25">
      <c r="A54" s="476"/>
      <c r="B54" s="479"/>
      <c r="C54" s="482"/>
      <c r="D54" s="138" t="s">
        <v>16</v>
      </c>
      <c r="E54" s="138">
        <v>16261.05</v>
      </c>
      <c r="F54" s="137">
        <v>5000</v>
      </c>
      <c r="G54" s="137">
        <v>2991</v>
      </c>
      <c r="H54" s="137">
        <v>5982.4</v>
      </c>
      <c r="I54" s="137">
        <v>5982.4</v>
      </c>
      <c r="J54" s="137">
        <v>13772.69</v>
      </c>
      <c r="K54" s="137">
        <v>9000</v>
      </c>
      <c r="L54" s="137">
        <v>5007.7</v>
      </c>
      <c r="M54" s="137">
        <v>9708.6</v>
      </c>
      <c r="N54" s="137">
        <v>9708.6</v>
      </c>
      <c r="O54" s="134">
        <f>G54+L54</f>
        <v>7998.7</v>
      </c>
      <c r="P54" s="135">
        <f>I54+N54</f>
        <v>15691</v>
      </c>
    </row>
    <row r="55" spans="1:16" ht="19.5" customHeight="1" thickBot="1" x14ac:dyDescent="0.3">
      <c r="A55" s="476"/>
      <c r="B55" s="480"/>
      <c r="C55" s="483"/>
      <c r="D55" s="140" t="s">
        <v>17</v>
      </c>
      <c r="E55" s="140">
        <v>4422.21</v>
      </c>
      <c r="F55" s="139">
        <v>300</v>
      </c>
      <c r="G55" s="139">
        <v>148.5</v>
      </c>
      <c r="H55" s="139">
        <v>167.8</v>
      </c>
      <c r="I55" s="139">
        <v>167.8</v>
      </c>
      <c r="J55" s="139">
        <v>2652.12</v>
      </c>
      <c r="K55" s="139">
        <v>0</v>
      </c>
      <c r="L55" s="139">
        <v>0</v>
      </c>
      <c r="M55" s="139">
        <v>0</v>
      </c>
      <c r="N55" s="139">
        <v>0</v>
      </c>
      <c r="O55" s="134">
        <f>G55+L55</f>
        <v>148.5</v>
      </c>
      <c r="P55" s="135">
        <f>I55+N55</f>
        <v>167.8</v>
      </c>
    </row>
    <row r="56" spans="1:16" ht="19.5" customHeight="1" thickBot="1" x14ac:dyDescent="0.3">
      <c r="A56" s="477"/>
      <c r="B56" s="484" t="s">
        <v>18</v>
      </c>
      <c r="C56" s="485"/>
      <c r="D56" s="485"/>
      <c r="E56" s="141">
        <f>E51+E52+E53+E54+E55</f>
        <v>23026.059999999998</v>
      </c>
      <c r="F56" s="141">
        <f t="shared" ref="F56:P56" si="7">F51+F52+F53+F54+F55</f>
        <v>7436.1</v>
      </c>
      <c r="G56" s="141">
        <f t="shared" si="7"/>
        <v>4546.8</v>
      </c>
      <c r="H56" s="141">
        <f t="shared" si="7"/>
        <v>9790</v>
      </c>
      <c r="I56" s="141">
        <f t="shared" si="7"/>
        <v>9790</v>
      </c>
      <c r="J56" s="141">
        <f t="shared" si="7"/>
        <v>16924.25</v>
      </c>
      <c r="K56" s="141">
        <f t="shared" si="7"/>
        <v>9150</v>
      </c>
      <c r="L56" s="141">
        <f t="shared" si="7"/>
        <v>5027</v>
      </c>
      <c r="M56" s="141">
        <f t="shared" si="7"/>
        <v>9748.4</v>
      </c>
      <c r="N56" s="141">
        <f t="shared" si="7"/>
        <v>9748.4</v>
      </c>
      <c r="O56" s="141">
        <f t="shared" si="7"/>
        <v>9573.7999999999993</v>
      </c>
      <c r="P56" s="130">
        <f t="shared" si="7"/>
        <v>19538.399999999998</v>
      </c>
    </row>
    <row r="57" spans="1:16" ht="19.5" customHeight="1" x14ac:dyDescent="0.25">
      <c r="A57" s="488" t="s">
        <v>86</v>
      </c>
      <c r="B57" s="489"/>
      <c r="C57" s="494">
        <f>C9+C15+C21+C27+C33+C39+C45+C51</f>
        <v>159251.46</v>
      </c>
      <c r="D57" s="235" t="s">
        <v>14</v>
      </c>
      <c r="E57" s="237">
        <f>E9+E15+E21+E27+E33+E39+E45+E51</f>
        <v>9730.27</v>
      </c>
      <c r="F57" s="237">
        <f t="shared" ref="F57:P57" si="8">F9+F15+F21+F27+F33+F39+F45+F51</f>
        <v>6305.04</v>
      </c>
      <c r="G57" s="237">
        <f t="shared" si="8"/>
        <v>4930.366</v>
      </c>
      <c r="H57" s="237">
        <f t="shared" si="8"/>
        <v>20149.537999999997</v>
      </c>
      <c r="I57" s="237">
        <f t="shared" si="8"/>
        <v>23273.601999999999</v>
      </c>
      <c r="J57" s="237">
        <f t="shared" si="8"/>
        <v>764</v>
      </c>
      <c r="K57" s="237">
        <f t="shared" si="8"/>
        <v>0</v>
      </c>
      <c r="L57" s="237">
        <f t="shared" si="8"/>
        <v>25.63</v>
      </c>
      <c r="M57" s="237">
        <f t="shared" si="8"/>
        <v>0</v>
      </c>
      <c r="N57" s="237">
        <f t="shared" si="8"/>
        <v>265.89999999999998</v>
      </c>
      <c r="O57" s="237">
        <f t="shared" si="8"/>
        <v>4955.996000000001</v>
      </c>
      <c r="P57" s="237">
        <f t="shared" si="8"/>
        <v>23539.502</v>
      </c>
    </row>
    <row r="58" spans="1:16" ht="19.5" customHeight="1" x14ac:dyDescent="0.25">
      <c r="A58" s="490"/>
      <c r="B58" s="491"/>
      <c r="C58" s="495"/>
      <c r="D58" s="237" t="s">
        <v>78</v>
      </c>
      <c r="E58" s="237">
        <f t="shared" ref="E58:P61" si="9">E10+E16+E22+E28+E34+E40+E46+E52</f>
        <v>135.92000000000002</v>
      </c>
      <c r="F58" s="237">
        <f t="shared" si="9"/>
        <v>133.5</v>
      </c>
      <c r="G58" s="237">
        <f t="shared" si="9"/>
        <v>105.84</v>
      </c>
      <c r="H58" s="237">
        <f t="shared" si="9"/>
        <v>1211.5999999999999</v>
      </c>
      <c r="I58" s="237">
        <f t="shared" si="9"/>
        <v>1211.5999999999999</v>
      </c>
      <c r="J58" s="237">
        <f t="shared" si="9"/>
        <v>15.59</v>
      </c>
      <c r="K58" s="237">
        <f t="shared" si="9"/>
        <v>0</v>
      </c>
      <c r="L58" s="237">
        <f t="shared" si="9"/>
        <v>0</v>
      </c>
      <c r="M58" s="237">
        <f t="shared" si="9"/>
        <v>0</v>
      </c>
      <c r="N58" s="237">
        <f t="shared" si="9"/>
        <v>0</v>
      </c>
      <c r="O58" s="237">
        <f t="shared" si="9"/>
        <v>105.84</v>
      </c>
      <c r="P58" s="237">
        <f t="shared" si="9"/>
        <v>1211.5999999999999</v>
      </c>
    </row>
    <row r="59" spans="1:16" ht="19.5" customHeight="1" x14ac:dyDescent="0.25">
      <c r="A59" s="490"/>
      <c r="B59" s="491"/>
      <c r="C59" s="495"/>
      <c r="D59" s="237" t="s">
        <v>15</v>
      </c>
      <c r="E59" s="237">
        <f t="shared" si="9"/>
        <v>735.08</v>
      </c>
      <c r="F59" s="237">
        <f t="shared" si="9"/>
        <v>468.55999999999995</v>
      </c>
      <c r="G59" s="237">
        <f t="shared" si="9"/>
        <v>177.01999999999998</v>
      </c>
      <c r="H59" s="237">
        <f t="shared" si="9"/>
        <v>1302.4169999999999</v>
      </c>
      <c r="I59" s="237">
        <f t="shared" si="9"/>
        <v>1418.1</v>
      </c>
      <c r="J59" s="237">
        <f t="shared" si="9"/>
        <v>803.82</v>
      </c>
      <c r="K59" s="237">
        <f t="shared" si="9"/>
        <v>150</v>
      </c>
      <c r="L59" s="237">
        <f t="shared" si="9"/>
        <v>27.43</v>
      </c>
      <c r="M59" s="237">
        <f t="shared" si="9"/>
        <v>39.799999999999997</v>
      </c>
      <c r="N59" s="237">
        <f t="shared" si="9"/>
        <v>141.19999999999999</v>
      </c>
      <c r="O59" s="241">
        <f>G59+L59</f>
        <v>204.45</v>
      </c>
      <c r="P59" s="242">
        <f>I59+N59</f>
        <v>1559.3</v>
      </c>
    </row>
    <row r="60" spans="1:16" ht="19.5" customHeight="1" x14ac:dyDescent="0.25">
      <c r="A60" s="490"/>
      <c r="B60" s="491"/>
      <c r="C60" s="495"/>
      <c r="D60" s="237" t="s">
        <v>16</v>
      </c>
      <c r="E60" s="237">
        <f t="shared" si="9"/>
        <v>87313.85</v>
      </c>
      <c r="F60" s="237">
        <f t="shared" si="9"/>
        <v>23778.019999999997</v>
      </c>
      <c r="G60" s="237">
        <f t="shared" si="9"/>
        <v>7701.2029999999995</v>
      </c>
      <c r="H60" s="237">
        <f t="shared" si="9"/>
        <v>12094.06</v>
      </c>
      <c r="I60" s="237">
        <f t="shared" si="9"/>
        <v>14138.86</v>
      </c>
      <c r="J60" s="237">
        <f t="shared" si="9"/>
        <v>36699.730000000003</v>
      </c>
      <c r="K60" s="237">
        <f t="shared" si="9"/>
        <v>18697</v>
      </c>
      <c r="L60" s="237">
        <f t="shared" si="9"/>
        <v>15455.8</v>
      </c>
      <c r="M60" s="237">
        <f t="shared" si="9"/>
        <v>22736.690000000002</v>
      </c>
      <c r="N60" s="237">
        <f t="shared" si="9"/>
        <v>26340.54</v>
      </c>
      <c r="O60" s="241">
        <f>G60+L60</f>
        <v>23157.002999999997</v>
      </c>
      <c r="P60" s="242">
        <f>I60+N60</f>
        <v>40479.4</v>
      </c>
    </row>
    <row r="61" spans="1:16" ht="19.5" customHeight="1" thickBot="1" x14ac:dyDescent="0.3">
      <c r="A61" s="492"/>
      <c r="B61" s="493"/>
      <c r="C61" s="496"/>
      <c r="D61" s="243" t="s">
        <v>17</v>
      </c>
      <c r="E61" s="237">
        <f t="shared" si="9"/>
        <v>12487.97</v>
      </c>
      <c r="F61" s="237">
        <f t="shared" si="9"/>
        <v>2580.08</v>
      </c>
      <c r="G61" s="237">
        <f t="shared" si="9"/>
        <v>253.643</v>
      </c>
      <c r="H61" s="237">
        <f t="shared" si="9"/>
        <v>838.90000000000009</v>
      </c>
      <c r="I61" s="237">
        <f t="shared" si="9"/>
        <v>897.5</v>
      </c>
      <c r="J61" s="237">
        <f t="shared" si="9"/>
        <v>10565.23</v>
      </c>
      <c r="K61" s="237">
        <f t="shared" si="9"/>
        <v>100</v>
      </c>
      <c r="L61" s="237">
        <f t="shared" si="9"/>
        <v>7.66</v>
      </c>
      <c r="M61" s="237">
        <f t="shared" si="9"/>
        <v>6</v>
      </c>
      <c r="N61" s="237">
        <f t="shared" si="9"/>
        <v>6</v>
      </c>
      <c r="O61" s="241">
        <f>G61+L61</f>
        <v>261.303</v>
      </c>
      <c r="P61" s="242">
        <f>I61+N61</f>
        <v>903.5</v>
      </c>
    </row>
    <row r="62" spans="1:16" s="143" customFormat="1" ht="27" customHeight="1" thickBot="1" x14ac:dyDescent="0.3">
      <c r="A62" s="486" t="s">
        <v>20</v>
      </c>
      <c r="B62" s="487"/>
      <c r="C62" s="487"/>
      <c r="D62" s="487"/>
      <c r="E62" s="141">
        <f t="shared" ref="E62:P62" si="10">E57+E58+E59+E60+E61</f>
        <v>110403.09000000001</v>
      </c>
      <c r="F62" s="141">
        <f t="shared" si="10"/>
        <v>33265.199999999997</v>
      </c>
      <c r="G62" s="141">
        <f t="shared" si="10"/>
        <v>13168.072</v>
      </c>
      <c r="H62" s="141">
        <f t="shared" si="10"/>
        <v>35596.514999999999</v>
      </c>
      <c r="I62" s="141">
        <f t="shared" si="10"/>
        <v>40939.661999999997</v>
      </c>
      <c r="J62" s="141">
        <f t="shared" si="10"/>
        <v>48848.37000000001</v>
      </c>
      <c r="K62" s="141">
        <f t="shared" si="10"/>
        <v>18947</v>
      </c>
      <c r="L62" s="141">
        <f t="shared" si="10"/>
        <v>15516.519999999999</v>
      </c>
      <c r="M62" s="141">
        <f t="shared" si="10"/>
        <v>22782.49</v>
      </c>
      <c r="N62" s="141">
        <f t="shared" si="10"/>
        <v>26753.64</v>
      </c>
      <c r="O62" s="141">
        <f t="shared" si="10"/>
        <v>28684.591999999997</v>
      </c>
      <c r="P62" s="130">
        <f t="shared" si="10"/>
        <v>67693.301999999996</v>
      </c>
    </row>
  </sheetData>
  <mergeCells count="53">
    <mergeCell ref="B2:P2"/>
    <mergeCell ref="B3:P3"/>
    <mergeCell ref="B4:P4"/>
    <mergeCell ref="A5:A7"/>
    <mergeCell ref="B5:B7"/>
    <mergeCell ref="C5:C7"/>
    <mergeCell ref="D5:D7"/>
    <mergeCell ref="E5:I5"/>
    <mergeCell ref="J5:N5"/>
    <mergeCell ref="O5:P5"/>
    <mergeCell ref="O6:O7"/>
    <mergeCell ref="P6:P7"/>
    <mergeCell ref="F6:G6"/>
    <mergeCell ref="H6:I6"/>
    <mergeCell ref="J6:J7"/>
    <mergeCell ref="K6:L6"/>
    <mergeCell ref="M6:N6"/>
    <mergeCell ref="A15:A20"/>
    <mergeCell ref="B15:B19"/>
    <mergeCell ref="C15:C19"/>
    <mergeCell ref="B20:D20"/>
    <mergeCell ref="A9:A14"/>
    <mergeCell ref="B9:B13"/>
    <mergeCell ref="C9:C13"/>
    <mergeCell ref="B14:D14"/>
    <mergeCell ref="E6:E7"/>
    <mergeCell ref="A21:A26"/>
    <mergeCell ref="B21:B25"/>
    <mergeCell ref="C21:C25"/>
    <mergeCell ref="B26:D26"/>
    <mergeCell ref="A27:A32"/>
    <mergeCell ref="B27:B31"/>
    <mergeCell ref="C27:C31"/>
    <mergeCell ref="B32:D32"/>
    <mergeCell ref="A33:A38"/>
    <mergeCell ref="B33:B37"/>
    <mergeCell ref="C33:C37"/>
    <mergeCell ref="B38:D38"/>
    <mergeCell ref="A39:A44"/>
    <mergeCell ref="B39:B43"/>
    <mergeCell ref="C39:C43"/>
    <mergeCell ref="B44:D44"/>
    <mergeCell ref="A45:A50"/>
    <mergeCell ref="B45:B49"/>
    <mergeCell ref="C45:C49"/>
    <mergeCell ref="B50:D50"/>
    <mergeCell ref="A62:D62"/>
    <mergeCell ref="A51:A56"/>
    <mergeCell ref="B51:B55"/>
    <mergeCell ref="C51:C55"/>
    <mergeCell ref="B56:D56"/>
    <mergeCell ref="A57:B61"/>
    <mergeCell ref="C57:C61"/>
  </mergeCells>
  <printOptions horizontalCentered="1"/>
  <pageMargins left="0" right="0" top="0.5" bottom="0.3" header="0.25" footer="0.25"/>
  <pageSetup paperSize="9" scale="75" orientation="landscape" r:id="rId1"/>
  <headerFooter alignWithMargins="0"/>
  <ignoredErrors>
    <ignoredError sqref="O14:P14 O20:P20 O32:P32 O26:P26 O38:P38 O44:P44 O50:P50 O56:P5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AFB3B-AA80-466D-8DBD-DCC7528F9A72}">
  <sheetPr>
    <tabColor rgb="FFFFFF00"/>
  </sheetPr>
  <dimension ref="A1:P58"/>
  <sheetViews>
    <sheetView zoomScale="93" zoomScaleNormal="93" workbookViewId="0">
      <selection activeCell="C27" sqref="C27:C31"/>
    </sheetView>
  </sheetViews>
  <sheetFormatPr defaultRowHeight="13.5" x14ac:dyDescent="0.25"/>
  <cols>
    <col min="1" max="1" width="4.7109375" style="192" customWidth="1"/>
    <col min="2" max="2" width="16.85546875" style="192" customWidth="1"/>
    <col min="3" max="3" width="14.85546875" style="192" customWidth="1"/>
    <col min="4" max="4" width="14.140625" style="192" customWidth="1"/>
    <col min="5" max="5" width="16.42578125" style="192" customWidth="1"/>
    <col min="6" max="6" width="10.85546875" style="192" customWidth="1"/>
    <col min="7" max="7" width="10.5703125" style="192" customWidth="1"/>
    <col min="8" max="8" width="12.7109375" style="192" customWidth="1"/>
    <col min="9" max="9" width="13.28515625" style="192" customWidth="1"/>
    <col min="10" max="10" width="14.7109375" style="192" customWidth="1"/>
    <col min="11" max="11" width="11.7109375" style="192" customWidth="1"/>
    <col min="12" max="12" width="12" style="192" customWidth="1"/>
    <col min="13" max="13" width="12.42578125" style="192" customWidth="1"/>
    <col min="14" max="14" width="11.85546875" style="192" customWidth="1"/>
    <col min="15" max="15" width="11.140625" style="192" customWidth="1"/>
    <col min="16" max="16" width="15.28515625" style="192" customWidth="1"/>
    <col min="17" max="19" width="9.140625" style="192"/>
    <col min="20" max="20" width="11" style="192" customWidth="1"/>
    <col min="21" max="256" width="9.140625" style="192"/>
    <col min="257" max="257" width="4.7109375" style="192" customWidth="1"/>
    <col min="258" max="258" width="16.85546875" style="192" customWidth="1"/>
    <col min="259" max="259" width="14.85546875" style="192" customWidth="1"/>
    <col min="260" max="260" width="14.140625" style="192" customWidth="1"/>
    <col min="261" max="261" width="16.42578125" style="192" customWidth="1"/>
    <col min="262" max="262" width="10.85546875" style="192" customWidth="1"/>
    <col min="263" max="263" width="10.5703125" style="192" customWidth="1"/>
    <col min="264" max="264" width="12.7109375" style="192" customWidth="1"/>
    <col min="265" max="265" width="13.28515625" style="192" customWidth="1"/>
    <col min="266" max="266" width="14.7109375" style="192" customWidth="1"/>
    <col min="267" max="267" width="11.7109375" style="192" customWidth="1"/>
    <col min="268" max="268" width="12" style="192" customWidth="1"/>
    <col min="269" max="269" width="12.42578125" style="192" customWidth="1"/>
    <col min="270" max="270" width="11.85546875" style="192" customWidth="1"/>
    <col min="271" max="271" width="11.140625" style="192" customWidth="1"/>
    <col min="272" max="272" width="15.28515625" style="192" customWidth="1"/>
    <col min="273" max="275" width="9.140625" style="192"/>
    <col min="276" max="276" width="11" style="192" customWidth="1"/>
    <col min="277" max="512" width="9.140625" style="192"/>
    <col min="513" max="513" width="4.7109375" style="192" customWidth="1"/>
    <col min="514" max="514" width="16.85546875" style="192" customWidth="1"/>
    <col min="515" max="515" width="14.85546875" style="192" customWidth="1"/>
    <col min="516" max="516" width="14.140625" style="192" customWidth="1"/>
    <col min="517" max="517" width="16.42578125" style="192" customWidth="1"/>
    <col min="518" max="518" width="10.85546875" style="192" customWidth="1"/>
    <col min="519" max="519" width="10.5703125" style="192" customWidth="1"/>
    <col min="520" max="520" width="12.7109375" style="192" customWidth="1"/>
    <col min="521" max="521" width="13.28515625" style="192" customWidth="1"/>
    <col min="522" max="522" width="14.7109375" style="192" customWidth="1"/>
    <col min="523" max="523" width="11.7109375" style="192" customWidth="1"/>
    <col min="524" max="524" width="12" style="192" customWidth="1"/>
    <col min="525" max="525" width="12.42578125" style="192" customWidth="1"/>
    <col min="526" max="526" width="11.85546875" style="192" customWidth="1"/>
    <col min="527" max="527" width="11.140625" style="192" customWidth="1"/>
    <col min="528" max="528" width="15.28515625" style="192" customWidth="1"/>
    <col min="529" max="531" width="9.140625" style="192"/>
    <col min="532" max="532" width="11" style="192" customWidth="1"/>
    <col min="533" max="768" width="9.140625" style="192"/>
    <col min="769" max="769" width="4.7109375" style="192" customWidth="1"/>
    <col min="770" max="770" width="16.85546875" style="192" customWidth="1"/>
    <col min="771" max="771" width="14.85546875" style="192" customWidth="1"/>
    <col min="772" max="772" width="14.140625" style="192" customWidth="1"/>
    <col min="773" max="773" width="16.42578125" style="192" customWidth="1"/>
    <col min="774" max="774" width="10.85546875" style="192" customWidth="1"/>
    <col min="775" max="775" width="10.5703125" style="192" customWidth="1"/>
    <col min="776" max="776" width="12.7109375" style="192" customWidth="1"/>
    <col min="777" max="777" width="13.28515625" style="192" customWidth="1"/>
    <col min="778" max="778" width="14.7109375" style="192" customWidth="1"/>
    <col min="779" max="779" width="11.7109375" style="192" customWidth="1"/>
    <col min="780" max="780" width="12" style="192" customWidth="1"/>
    <col min="781" max="781" width="12.42578125" style="192" customWidth="1"/>
    <col min="782" max="782" width="11.85546875" style="192" customWidth="1"/>
    <col min="783" max="783" width="11.140625" style="192" customWidth="1"/>
    <col min="784" max="784" width="15.28515625" style="192" customWidth="1"/>
    <col min="785" max="787" width="9.140625" style="192"/>
    <col min="788" max="788" width="11" style="192" customWidth="1"/>
    <col min="789" max="1024" width="9.140625" style="192"/>
    <col min="1025" max="1025" width="4.7109375" style="192" customWidth="1"/>
    <col min="1026" max="1026" width="16.85546875" style="192" customWidth="1"/>
    <col min="1027" max="1027" width="14.85546875" style="192" customWidth="1"/>
    <col min="1028" max="1028" width="14.140625" style="192" customWidth="1"/>
    <col min="1029" max="1029" width="16.42578125" style="192" customWidth="1"/>
    <col min="1030" max="1030" width="10.85546875" style="192" customWidth="1"/>
    <col min="1031" max="1031" width="10.5703125" style="192" customWidth="1"/>
    <col min="1032" max="1032" width="12.7109375" style="192" customWidth="1"/>
    <col min="1033" max="1033" width="13.28515625" style="192" customWidth="1"/>
    <col min="1034" max="1034" width="14.7109375" style="192" customWidth="1"/>
    <col min="1035" max="1035" width="11.7109375" style="192" customWidth="1"/>
    <col min="1036" max="1036" width="12" style="192" customWidth="1"/>
    <col min="1037" max="1037" width="12.42578125" style="192" customWidth="1"/>
    <col min="1038" max="1038" width="11.85546875" style="192" customWidth="1"/>
    <col min="1039" max="1039" width="11.140625" style="192" customWidth="1"/>
    <col min="1040" max="1040" width="15.28515625" style="192" customWidth="1"/>
    <col min="1041" max="1043" width="9.140625" style="192"/>
    <col min="1044" max="1044" width="11" style="192" customWidth="1"/>
    <col min="1045" max="1280" width="9.140625" style="192"/>
    <col min="1281" max="1281" width="4.7109375" style="192" customWidth="1"/>
    <col min="1282" max="1282" width="16.85546875" style="192" customWidth="1"/>
    <col min="1283" max="1283" width="14.85546875" style="192" customWidth="1"/>
    <col min="1284" max="1284" width="14.140625" style="192" customWidth="1"/>
    <col min="1285" max="1285" width="16.42578125" style="192" customWidth="1"/>
    <col min="1286" max="1286" width="10.85546875" style="192" customWidth="1"/>
    <col min="1287" max="1287" width="10.5703125" style="192" customWidth="1"/>
    <col min="1288" max="1288" width="12.7109375" style="192" customWidth="1"/>
    <col min="1289" max="1289" width="13.28515625" style="192" customWidth="1"/>
    <col min="1290" max="1290" width="14.7109375" style="192" customWidth="1"/>
    <col min="1291" max="1291" width="11.7109375" style="192" customWidth="1"/>
    <col min="1292" max="1292" width="12" style="192" customWidth="1"/>
    <col min="1293" max="1293" width="12.42578125" style="192" customWidth="1"/>
    <col min="1294" max="1294" width="11.85546875" style="192" customWidth="1"/>
    <col min="1295" max="1295" width="11.140625" style="192" customWidth="1"/>
    <col min="1296" max="1296" width="15.28515625" style="192" customWidth="1"/>
    <col min="1297" max="1299" width="9.140625" style="192"/>
    <col min="1300" max="1300" width="11" style="192" customWidth="1"/>
    <col min="1301" max="1536" width="9.140625" style="192"/>
    <col min="1537" max="1537" width="4.7109375" style="192" customWidth="1"/>
    <col min="1538" max="1538" width="16.85546875" style="192" customWidth="1"/>
    <col min="1539" max="1539" width="14.85546875" style="192" customWidth="1"/>
    <col min="1540" max="1540" width="14.140625" style="192" customWidth="1"/>
    <col min="1541" max="1541" width="16.42578125" style="192" customWidth="1"/>
    <col min="1542" max="1542" width="10.85546875" style="192" customWidth="1"/>
    <col min="1543" max="1543" width="10.5703125" style="192" customWidth="1"/>
    <col min="1544" max="1544" width="12.7109375" style="192" customWidth="1"/>
    <col min="1545" max="1545" width="13.28515625" style="192" customWidth="1"/>
    <col min="1546" max="1546" width="14.7109375" style="192" customWidth="1"/>
    <col min="1547" max="1547" width="11.7109375" style="192" customWidth="1"/>
    <col min="1548" max="1548" width="12" style="192" customWidth="1"/>
    <col min="1549" max="1549" width="12.42578125" style="192" customWidth="1"/>
    <col min="1550" max="1550" width="11.85546875" style="192" customWidth="1"/>
    <col min="1551" max="1551" width="11.140625" style="192" customWidth="1"/>
    <col min="1552" max="1552" width="15.28515625" style="192" customWidth="1"/>
    <col min="1553" max="1555" width="9.140625" style="192"/>
    <col min="1556" max="1556" width="11" style="192" customWidth="1"/>
    <col min="1557" max="1792" width="9.140625" style="192"/>
    <col min="1793" max="1793" width="4.7109375" style="192" customWidth="1"/>
    <col min="1794" max="1794" width="16.85546875" style="192" customWidth="1"/>
    <col min="1795" max="1795" width="14.85546875" style="192" customWidth="1"/>
    <col min="1796" max="1796" width="14.140625" style="192" customWidth="1"/>
    <col min="1797" max="1797" width="16.42578125" style="192" customWidth="1"/>
    <col min="1798" max="1798" width="10.85546875" style="192" customWidth="1"/>
    <col min="1799" max="1799" width="10.5703125" style="192" customWidth="1"/>
    <col min="1800" max="1800" width="12.7109375" style="192" customWidth="1"/>
    <col min="1801" max="1801" width="13.28515625" style="192" customWidth="1"/>
    <col min="1802" max="1802" width="14.7109375" style="192" customWidth="1"/>
    <col min="1803" max="1803" width="11.7109375" style="192" customWidth="1"/>
    <col min="1804" max="1804" width="12" style="192" customWidth="1"/>
    <col min="1805" max="1805" width="12.42578125" style="192" customWidth="1"/>
    <col min="1806" max="1806" width="11.85546875" style="192" customWidth="1"/>
    <col min="1807" max="1807" width="11.140625" style="192" customWidth="1"/>
    <col min="1808" max="1808" width="15.28515625" style="192" customWidth="1"/>
    <col min="1809" max="1811" width="9.140625" style="192"/>
    <col min="1812" max="1812" width="11" style="192" customWidth="1"/>
    <col min="1813" max="2048" width="9.140625" style="192"/>
    <col min="2049" max="2049" width="4.7109375" style="192" customWidth="1"/>
    <col min="2050" max="2050" width="16.85546875" style="192" customWidth="1"/>
    <col min="2051" max="2051" width="14.85546875" style="192" customWidth="1"/>
    <col min="2052" max="2052" width="14.140625" style="192" customWidth="1"/>
    <col min="2053" max="2053" width="16.42578125" style="192" customWidth="1"/>
    <col min="2054" max="2054" width="10.85546875" style="192" customWidth="1"/>
    <col min="2055" max="2055" width="10.5703125" style="192" customWidth="1"/>
    <col min="2056" max="2056" width="12.7109375" style="192" customWidth="1"/>
    <col min="2057" max="2057" width="13.28515625" style="192" customWidth="1"/>
    <col min="2058" max="2058" width="14.7109375" style="192" customWidth="1"/>
    <col min="2059" max="2059" width="11.7109375" style="192" customWidth="1"/>
    <col min="2060" max="2060" width="12" style="192" customWidth="1"/>
    <col min="2061" max="2061" width="12.42578125" style="192" customWidth="1"/>
    <col min="2062" max="2062" width="11.85546875" style="192" customWidth="1"/>
    <col min="2063" max="2063" width="11.140625" style="192" customWidth="1"/>
    <col min="2064" max="2064" width="15.28515625" style="192" customWidth="1"/>
    <col min="2065" max="2067" width="9.140625" style="192"/>
    <col min="2068" max="2068" width="11" style="192" customWidth="1"/>
    <col min="2069" max="2304" width="9.140625" style="192"/>
    <col min="2305" max="2305" width="4.7109375" style="192" customWidth="1"/>
    <col min="2306" max="2306" width="16.85546875" style="192" customWidth="1"/>
    <col min="2307" max="2307" width="14.85546875" style="192" customWidth="1"/>
    <col min="2308" max="2308" width="14.140625" style="192" customWidth="1"/>
    <col min="2309" max="2309" width="16.42578125" style="192" customWidth="1"/>
    <col min="2310" max="2310" width="10.85546875" style="192" customWidth="1"/>
    <col min="2311" max="2311" width="10.5703125" style="192" customWidth="1"/>
    <col min="2312" max="2312" width="12.7109375" style="192" customWidth="1"/>
    <col min="2313" max="2313" width="13.28515625" style="192" customWidth="1"/>
    <col min="2314" max="2314" width="14.7109375" style="192" customWidth="1"/>
    <col min="2315" max="2315" width="11.7109375" style="192" customWidth="1"/>
    <col min="2316" max="2316" width="12" style="192" customWidth="1"/>
    <col min="2317" max="2317" width="12.42578125" style="192" customWidth="1"/>
    <col min="2318" max="2318" width="11.85546875" style="192" customWidth="1"/>
    <col min="2319" max="2319" width="11.140625" style="192" customWidth="1"/>
    <col min="2320" max="2320" width="15.28515625" style="192" customWidth="1"/>
    <col min="2321" max="2323" width="9.140625" style="192"/>
    <col min="2324" max="2324" width="11" style="192" customWidth="1"/>
    <col min="2325" max="2560" width="9.140625" style="192"/>
    <col min="2561" max="2561" width="4.7109375" style="192" customWidth="1"/>
    <col min="2562" max="2562" width="16.85546875" style="192" customWidth="1"/>
    <col min="2563" max="2563" width="14.85546875" style="192" customWidth="1"/>
    <col min="2564" max="2564" width="14.140625" style="192" customWidth="1"/>
    <col min="2565" max="2565" width="16.42578125" style="192" customWidth="1"/>
    <col min="2566" max="2566" width="10.85546875" style="192" customWidth="1"/>
    <col min="2567" max="2567" width="10.5703125" style="192" customWidth="1"/>
    <col min="2568" max="2568" width="12.7109375" style="192" customWidth="1"/>
    <col min="2569" max="2569" width="13.28515625" style="192" customWidth="1"/>
    <col min="2570" max="2570" width="14.7109375" style="192" customWidth="1"/>
    <col min="2571" max="2571" width="11.7109375" style="192" customWidth="1"/>
    <col min="2572" max="2572" width="12" style="192" customWidth="1"/>
    <col min="2573" max="2573" width="12.42578125" style="192" customWidth="1"/>
    <col min="2574" max="2574" width="11.85546875" style="192" customWidth="1"/>
    <col min="2575" max="2575" width="11.140625" style="192" customWidth="1"/>
    <col min="2576" max="2576" width="15.28515625" style="192" customWidth="1"/>
    <col min="2577" max="2579" width="9.140625" style="192"/>
    <col min="2580" max="2580" width="11" style="192" customWidth="1"/>
    <col min="2581" max="2816" width="9.140625" style="192"/>
    <col min="2817" max="2817" width="4.7109375" style="192" customWidth="1"/>
    <col min="2818" max="2818" width="16.85546875" style="192" customWidth="1"/>
    <col min="2819" max="2819" width="14.85546875" style="192" customWidth="1"/>
    <col min="2820" max="2820" width="14.140625" style="192" customWidth="1"/>
    <col min="2821" max="2821" width="16.42578125" style="192" customWidth="1"/>
    <col min="2822" max="2822" width="10.85546875" style="192" customWidth="1"/>
    <col min="2823" max="2823" width="10.5703125" style="192" customWidth="1"/>
    <col min="2824" max="2824" width="12.7109375" style="192" customWidth="1"/>
    <col min="2825" max="2825" width="13.28515625" style="192" customWidth="1"/>
    <col min="2826" max="2826" width="14.7109375" style="192" customWidth="1"/>
    <col min="2827" max="2827" width="11.7109375" style="192" customWidth="1"/>
    <col min="2828" max="2828" width="12" style="192" customWidth="1"/>
    <col min="2829" max="2829" width="12.42578125" style="192" customWidth="1"/>
    <col min="2830" max="2830" width="11.85546875" style="192" customWidth="1"/>
    <col min="2831" max="2831" width="11.140625" style="192" customWidth="1"/>
    <col min="2832" max="2832" width="15.28515625" style="192" customWidth="1"/>
    <col min="2833" max="2835" width="9.140625" style="192"/>
    <col min="2836" max="2836" width="11" style="192" customWidth="1"/>
    <col min="2837" max="3072" width="9.140625" style="192"/>
    <col min="3073" max="3073" width="4.7109375" style="192" customWidth="1"/>
    <col min="3074" max="3074" width="16.85546875" style="192" customWidth="1"/>
    <col min="3075" max="3075" width="14.85546875" style="192" customWidth="1"/>
    <col min="3076" max="3076" width="14.140625" style="192" customWidth="1"/>
    <col min="3077" max="3077" width="16.42578125" style="192" customWidth="1"/>
    <col min="3078" max="3078" width="10.85546875" style="192" customWidth="1"/>
    <col min="3079" max="3079" width="10.5703125" style="192" customWidth="1"/>
    <col min="3080" max="3080" width="12.7109375" style="192" customWidth="1"/>
    <col min="3081" max="3081" width="13.28515625" style="192" customWidth="1"/>
    <col min="3082" max="3082" width="14.7109375" style="192" customWidth="1"/>
    <col min="3083" max="3083" width="11.7109375" style="192" customWidth="1"/>
    <col min="3084" max="3084" width="12" style="192" customWidth="1"/>
    <col min="3085" max="3085" width="12.42578125" style="192" customWidth="1"/>
    <col min="3086" max="3086" width="11.85546875" style="192" customWidth="1"/>
    <col min="3087" max="3087" width="11.140625" style="192" customWidth="1"/>
    <col min="3088" max="3088" width="15.28515625" style="192" customWidth="1"/>
    <col min="3089" max="3091" width="9.140625" style="192"/>
    <col min="3092" max="3092" width="11" style="192" customWidth="1"/>
    <col min="3093" max="3328" width="9.140625" style="192"/>
    <col min="3329" max="3329" width="4.7109375" style="192" customWidth="1"/>
    <col min="3330" max="3330" width="16.85546875" style="192" customWidth="1"/>
    <col min="3331" max="3331" width="14.85546875" style="192" customWidth="1"/>
    <col min="3332" max="3332" width="14.140625" style="192" customWidth="1"/>
    <col min="3333" max="3333" width="16.42578125" style="192" customWidth="1"/>
    <col min="3334" max="3334" width="10.85546875" style="192" customWidth="1"/>
    <col min="3335" max="3335" width="10.5703125" style="192" customWidth="1"/>
    <col min="3336" max="3336" width="12.7109375" style="192" customWidth="1"/>
    <col min="3337" max="3337" width="13.28515625" style="192" customWidth="1"/>
    <col min="3338" max="3338" width="14.7109375" style="192" customWidth="1"/>
    <col min="3339" max="3339" width="11.7109375" style="192" customWidth="1"/>
    <col min="3340" max="3340" width="12" style="192" customWidth="1"/>
    <col min="3341" max="3341" width="12.42578125" style="192" customWidth="1"/>
    <col min="3342" max="3342" width="11.85546875" style="192" customWidth="1"/>
    <col min="3343" max="3343" width="11.140625" style="192" customWidth="1"/>
    <col min="3344" max="3344" width="15.28515625" style="192" customWidth="1"/>
    <col min="3345" max="3347" width="9.140625" style="192"/>
    <col min="3348" max="3348" width="11" style="192" customWidth="1"/>
    <col min="3349" max="3584" width="9.140625" style="192"/>
    <col min="3585" max="3585" width="4.7109375" style="192" customWidth="1"/>
    <col min="3586" max="3586" width="16.85546875" style="192" customWidth="1"/>
    <col min="3587" max="3587" width="14.85546875" style="192" customWidth="1"/>
    <col min="3588" max="3588" width="14.140625" style="192" customWidth="1"/>
    <col min="3589" max="3589" width="16.42578125" style="192" customWidth="1"/>
    <col min="3590" max="3590" width="10.85546875" style="192" customWidth="1"/>
    <col min="3591" max="3591" width="10.5703125" style="192" customWidth="1"/>
    <col min="3592" max="3592" width="12.7109375" style="192" customWidth="1"/>
    <col min="3593" max="3593" width="13.28515625" style="192" customWidth="1"/>
    <col min="3594" max="3594" width="14.7109375" style="192" customWidth="1"/>
    <col min="3595" max="3595" width="11.7109375" style="192" customWidth="1"/>
    <col min="3596" max="3596" width="12" style="192" customWidth="1"/>
    <col min="3597" max="3597" width="12.42578125" style="192" customWidth="1"/>
    <col min="3598" max="3598" width="11.85546875" style="192" customWidth="1"/>
    <col min="3599" max="3599" width="11.140625" style="192" customWidth="1"/>
    <col min="3600" max="3600" width="15.28515625" style="192" customWidth="1"/>
    <col min="3601" max="3603" width="9.140625" style="192"/>
    <col min="3604" max="3604" width="11" style="192" customWidth="1"/>
    <col min="3605" max="3840" width="9.140625" style="192"/>
    <col min="3841" max="3841" width="4.7109375" style="192" customWidth="1"/>
    <col min="3842" max="3842" width="16.85546875" style="192" customWidth="1"/>
    <col min="3843" max="3843" width="14.85546875" style="192" customWidth="1"/>
    <col min="3844" max="3844" width="14.140625" style="192" customWidth="1"/>
    <col min="3845" max="3845" width="16.42578125" style="192" customWidth="1"/>
    <col min="3846" max="3846" width="10.85546875" style="192" customWidth="1"/>
    <col min="3847" max="3847" width="10.5703125" style="192" customWidth="1"/>
    <col min="3848" max="3848" width="12.7109375" style="192" customWidth="1"/>
    <col min="3849" max="3849" width="13.28515625" style="192" customWidth="1"/>
    <col min="3850" max="3850" width="14.7109375" style="192" customWidth="1"/>
    <col min="3851" max="3851" width="11.7109375" style="192" customWidth="1"/>
    <col min="3852" max="3852" width="12" style="192" customWidth="1"/>
    <col min="3853" max="3853" width="12.42578125" style="192" customWidth="1"/>
    <col min="3854" max="3854" width="11.85546875" style="192" customWidth="1"/>
    <col min="3855" max="3855" width="11.140625" style="192" customWidth="1"/>
    <col min="3856" max="3856" width="15.28515625" style="192" customWidth="1"/>
    <col min="3857" max="3859" width="9.140625" style="192"/>
    <col min="3860" max="3860" width="11" style="192" customWidth="1"/>
    <col min="3861" max="4096" width="9.140625" style="192"/>
    <col min="4097" max="4097" width="4.7109375" style="192" customWidth="1"/>
    <col min="4098" max="4098" width="16.85546875" style="192" customWidth="1"/>
    <col min="4099" max="4099" width="14.85546875" style="192" customWidth="1"/>
    <col min="4100" max="4100" width="14.140625" style="192" customWidth="1"/>
    <col min="4101" max="4101" width="16.42578125" style="192" customWidth="1"/>
    <col min="4102" max="4102" width="10.85546875" style="192" customWidth="1"/>
    <col min="4103" max="4103" width="10.5703125" style="192" customWidth="1"/>
    <col min="4104" max="4104" width="12.7109375" style="192" customWidth="1"/>
    <col min="4105" max="4105" width="13.28515625" style="192" customWidth="1"/>
    <col min="4106" max="4106" width="14.7109375" style="192" customWidth="1"/>
    <col min="4107" max="4107" width="11.7109375" style="192" customWidth="1"/>
    <col min="4108" max="4108" width="12" style="192" customWidth="1"/>
    <col min="4109" max="4109" width="12.42578125" style="192" customWidth="1"/>
    <col min="4110" max="4110" width="11.85546875" style="192" customWidth="1"/>
    <col min="4111" max="4111" width="11.140625" style="192" customWidth="1"/>
    <col min="4112" max="4112" width="15.28515625" style="192" customWidth="1"/>
    <col min="4113" max="4115" width="9.140625" style="192"/>
    <col min="4116" max="4116" width="11" style="192" customWidth="1"/>
    <col min="4117" max="4352" width="9.140625" style="192"/>
    <col min="4353" max="4353" width="4.7109375" style="192" customWidth="1"/>
    <col min="4354" max="4354" width="16.85546875" style="192" customWidth="1"/>
    <col min="4355" max="4355" width="14.85546875" style="192" customWidth="1"/>
    <col min="4356" max="4356" width="14.140625" style="192" customWidth="1"/>
    <col min="4357" max="4357" width="16.42578125" style="192" customWidth="1"/>
    <col min="4358" max="4358" width="10.85546875" style="192" customWidth="1"/>
    <col min="4359" max="4359" width="10.5703125" style="192" customWidth="1"/>
    <col min="4360" max="4360" width="12.7109375" style="192" customWidth="1"/>
    <col min="4361" max="4361" width="13.28515625" style="192" customWidth="1"/>
    <col min="4362" max="4362" width="14.7109375" style="192" customWidth="1"/>
    <col min="4363" max="4363" width="11.7109375" style="192" customWidth="1"/>
    <col min="4364" max="4364" width="12" style="192" customWidth="1"/>
    <col min="4365" max="4365" width="12.42578125" style="192" customWidth="1"/>
    <col min="4366" max="4366" width="11.85546875" style="192" customWidth="1"/>
    <col min="4367" max="4367" width="11.140625" style="192" customWidth="1"/>
    <col min="4368" max="4368" width="15.28515625" style="192" customWidth="1"/>
    <col min="4369" max="4371" width="9.140625" style="192"/>
    <col min="4372" max="4372" width="11" style="192" customWidth="1"/>
    <col min="4373" max="4608" width="9.140625" style="192"/>
    <col min="4609" max="4609" width="4.7109375" style="192" customWidth="1"/>
    <col min="4610" max="4610" width="16.85546875" style="192" customWidth="1"/>
    <col min="4611" max="4611" width="14.85546875" style="192" customWidth="1"/>
    <col min="4612" max="4612" width="14.140625" style="192" customWidth="1"/>
    <col min="4613" max="4613" width="16.42578125" style="192" customWidth="1"/>
    <col min="4614" max="4614" width="10.85546875" style="192" customWidth="1"/>
    <col min="4615" max="4615" width="10.5703125" style="192" customWidth="1"/>
    <col min="4616" max="4616" width="12.7109375" style="192" customWidth="1"/>
    <col min="4617" max="4617" width="13.28515625" style="192" customWidth="1"/>
    <col min="4618" max="4618" width="14.7109375" style="192" customWidth="1"/>
    <col min="4619" max="4619" width="11.7109375" style="192" customWidth="1"/>
    <col min="4620" max="4620" width="12" style="192" customWidth="1"/>
    <col min="4621" max="4621" width="12.42578125" style="192" customWidth="1"/>
    <col min="4622" max="4622" width="11.85546875" style="192" customWidth="1"/>
    <col min="4623" max="4623" width="11.140625" style="192" customWidth="1"/>
    <col min="4624" max="4624" width="15.28515625" style="192" customWidth="1"/>
    <col min="4625" max="4627" width="9.140625" style="192"/>
    <col min="4628" max="4628" width="11" style="192" customWidth="1"/>
    <col min="4629" max="4864" width="9.140625" style="192"/>
    <col min="4865" max="4865" width="4.7109375" style="192" customWidth="1"/>
    <col min="4866" max="4866" width="16.85546875" style="192" customWidth="1"/>
    <col min="4867" max="4867" width="14.85546875" style="192" customWidth="1"/>
    <col min="4868" max="4868" width="14.140625" style="192" customWidth="1"/>
    <col min="4869" max="4869" width="16.42578125" style="192" customWidth="1"/>
    <col min="4870" max="4870" width="10.85546875" style="192" customWidth="1"/>
    <col min="4871" max="4871" width="10.5703125" style="192" customWidth="1"/>
    <col min="4872" max="4872" width="12.7109375" style="192" customWidth="1"/>
    <col min="4873" max="4873" width="13.28515625" style="192" customWidth="1"/>
    <col min="4874" max="4874" width="14.7109375" style="192" customWidth="1"/>
    <col min="4875" max="4875" width="11.7109375" style="192" customWidth="1"/>
    <col min="4876" max="4876" width="12" style="192" customWidth="1"/>
    <col min="4877" max="4877" width="12.42578125" style="192" customWidth="1"/>
    <col min="4878" max="4878" width="11.85546875" style="192" customWidth="1"/>
    <col min="4879" max="4879" width="11.140625" style="192" customWidth="1"/>
    <col min="4880" max="4880" width="15.28515625" style="192" customWidth="1"/>
    <col min="4881" max="4883" width="9.140625" style="192"/>
    <col min="4884" max="4884" width="11" style="192" customWidth="1"/>
    <col min="4885" max="5120" width="9.140625" style="192"/>
    <col min="5121" max="5121" width="4.7109375" style="192" customWidth="1"/>
    <col min="5122" max="5122" width="16.85546875" style="192" customWidth="1"/>
    <col min="5123" max="5123" width="14.85546875" style="192" customWidth="1"/>
    <col min="5124" max="5124" width="14.140625" style="192" customWidth="1"/>
    <col min="5125" max="5125" width="16.42578125" style="192" customWidth="1"/>
    <col min="5126" max="5126" width="10.85546875" style="192" customWidth="1"/>
    <col min="5127" max="5127" width="10.5703125" style="192" customWidth="1"/>
    <col min="5128" max="5128" width="12.7109375" style="192" customWidth="1"/>
    <col min="5129" max="5129" width="13.28515625" style="192" customWidth="1"/>
    <col min="5130" max="5130" width="14.7109375" style="192" customWidth="1"/>
    <col min="5131" max="5131" width="11.7109375" style="192" customWidth="1"/>
    <col min="5132" max="5132" width="12" style="192" customWidth="1"/>
    <col min="5133" max="5133" width="12.42578125" style="192" customWidth="1"/>
    <col min="5134" max="5134" width="11.85546875" style="192" customWidth="1"/>
    <col min="5135" max="5135" width="11.140625" style="192" customWidth="1"/>
    <col min="5136" max="5136" width="15.28515625" style="192" customWidth="1"/>
    <col min="5137" max="5139" width="9.140625" style="192"/>
    <col min="5140" max="5140" width="11" style="192" customWidth="1"/>
    <col min="5141" max="5376" width="9.140625" style="192"/>
    <col min="5377" max="5377" width="4.7109375" style="192" customWidth="1"/>
    <col min="5378" max="5378" width="16.85546875" style="192" customWidth="1"/>
    <col min="5379" max="5379" width="14.85546875" style="192" customWidth="1"/>
    <col min="5380" max="5380" width="14.140625" style="192" customWidth="1"/>
    <col min="5381" max="5381" width="16.42578125" style="192" customWidth="1"/>
    <col min="5382" max="5382" width="10.85546875" style="192" customWidth="1"/>
    <col min="5383" max="5383" width="10.5703125" style="192" customWidth="1"/>
    <col min="5384" max="5384" width="12.7109375" style="192" customWidth="1"/>
    <col min="5385" max="5385" width="13.28515625" style="192" customWidth="1"/>
    <col min="5386" max="5386" width="14.7109375" style="192" customWidth="1"/>
    <col min="5387" max="5387" width="11.7109375" style="192" customWidth="1"/>
    <col min="5388" max="5388" width="12" style="192" customWidth="1"/>
    <col min="5389" max="5389" width="12.42578125" style="192" customWidth="1"/>
    <col min="5390" max="5390" width="11.85546875" style="192" customWidth="1"/>
    <col min="5391" max="5391" width="11.140625" style="192" customWidth="1"/>
    <col min="5392" max="5392" width="15.28515625" style="192" customWidth="1"/>
    <col min="5393" max="5395" width="9.140625" style="192"/>
    <col min="5396" max="5396" width="11" style="192" customWidth="1"/>
    <col min="5397" max="5632" width="9.140625" style="192"/>
    <col min="5633" max="5633" width="4.7109375" style="192" customWidth="1"/>
    <col min="5634" max="5634" width="16.85546875" style="192" customWidth="1"/>
    <col min="5635" max="5635" width="14.85546875" style="192" customWidth="1"/>
    <col min="5636" max="5636" width="14.140625" style="192" customWidth="1"/>
    <col min="5637" max="5637" width="16.42578125" style="192" customWidth="1"/>
    <col min="5638" max="5638" width="10.85546875" style="192" customWidth="1"/>
    <col min="5639" max="5639" width="10.5703125" style="192" customWidth="1"/>
    <col min="5640" max="5640" width="12.7109375" style="192" customWidth="1"/>
    <col min="5641" max="5641" width="13.28515625" style="192" customWidth="1"/>
    <col min="5642" max="5642" width="14.7109375" style="192" customWidth="1"/>
    <col min="5643" max="5643" width="11.7109375" style="192" customWidth="1"/>
    <col min="5644" max="5644" width="12" style="192" customWidth="1"/>
    <col min="5645" max="5645" width="12.42578125" style="192" customWidth="1"/>
    <col min="5646" max="5646" width="11.85546875" style="192" customWidth="1"/>
    <col min="5647" max="5647" width="11.140625" style="192" customWidth="1"/>
    <col min="5648" max="5648" width="15.28515625" style="192" customWidth="1"/>
    <col min="5649" max="5651" width="9.140625" style="192"/>
    <col min="5652" max="5652" width="11" style="192" customWidth="1"/>
    <col min="5653" max="5888" width="9.140625" style="192"/>
    <col min="5889" max="5889" width="4.7109375" style="192" customWidth="1"/>
    <col min="5890" max="5890" width="16.85546875" style="192" customWidth="1"/>
    <col min="5891" max="5891" width="14.85546875" style="192" customWidth="1"/>
    <col min="5892" max="5892" width="14.140625" style="192" customWidth="1"/>
    <col min="5893" max="5893" width="16.42578125" style="192" customWidth="1"/>
    <col min="5894" max="5894" width="10.85546875" style="192" customWidth="1"/>
    <col min="5895" max="5895" width="10.5703125" style="192" customWidth="1"/>
    <col min="5896" max="5896" width="12.7109375" style="192" customWidth="1"/>
    <col min="5897" max="5897" width="13.28515625" style="192" customWidth="1"/>
    <col min="5898" max="5898" width="14.7109375" style="192" customWidth="1"/>
    <col min="5899" max="5899" width="11.7109375" style="192" customWidth="1"/>
    <col min="5900" max="5900" width="12" style="192" customWidth="1"/>
    <col min="5901" max="5901" width="12.42578125" style="192" customWidth="1"/>
    <col min="5902" max="5902" width="11.85546875" style="192" customWidth="1"/>
    <col min="5903" max="5903" width="11.140625" style="192" customWidth="1"/>
    <col min="5904" max="5904" width="15.28515625" style="192" customWidth="1"/>
    <col min="5905" max="5907" width="9.140625" style="192"/>
    <col min="5908" max="5908" width="11" style="192" customWidth="1"/>
    <col min="5909" max="6144" width="9.140625" style="192"/>
    <col min="6145" max="6145" width="4.7109375" style="192" customWidth="1"/>
    <col min="6146" max="6146" width="16.85546875" style="192" customWidth="1"/>
    <col min="6147" max="6147" width="14.85546875" style="192" customWidth="1"/>
    <col min="6148" max="6148" width="14.140625" style="192" customWidth="1"/>
    <col min="6149" max="6149" width="16.42578125" style="192" customWidth="1"/>
    <col min="6150" max="6150" width="10.85546875" style="192" customWidth="1"/>
    <col min="6151" max="6151" width="10.5703125" style="192" customWidth="1"/>
    <col min="6152" max="6152" width="12.7109375" style="192" customWidth="1"/>
    <col min="6153" max="6153" width="13.28515625" style="192" customWidth="1"/>
    <col min="6154" max="6154" width="14.7109375" style="192" customWidth="1"/>
    <col min="6155" max="6155" width="11.7109375" style="192" customWidth="1"/>
    <col min="6156" max="6156" width="12" style="192" customWidth="1"/>
    <col min="6157" max="6157" width="12.42578125" style="192" customWidth="1"/>
    <col min="6158" max="6158" width="11.85546875" style="192" customWidth="1"/>
    <col min="6159" max="6159" width="11.140625" style="192" customWidth="1"/>
    <col min="6160" max="6160" width="15.28515625" style="192" customWidth="1"/>
    <col min="6161" max="6163" width="9.140625" style="192"/>
    <col min="6164" max="6164" width="11" style="192" customWidth="1"/>
    <col min="6165" max="6400" width="9.140625" style="192"/>
    <col min="6401" max="6401" width="4.7109375" style="192" customWidth="1"/>
    <col min="6402" max="6402" width="16.85546875" style="192" customWidth="1"/>
    <col min="6403" max="6403" width="14.85546875" style="192" customWidth="1"/>
    <col min="6404" max="6404" width="14.140625" style="192" customWidth="1"/>
    <col min="6405" max="6405" width="16.42578125" style="192" customWidth="1"/>
    <col min="6406" max="6406" width="10.85546875" style="192" customWidth="1"/>
    <col min="6407" max="6407" width="10.5703125" style="192" customWidth="1"/>
    <col min="6408" max="6408" width="12.7109375" style="192" customWidth="1"/>
    <col min="6409" max="6409" width="13.28515625" style="192" customWidth="1"/>
    <col min="6410" max="6410" width="14.7109375" style="192" customWidth="1"/>
    <col min="6411" max="6411" width="11.7109375" style="192" customWidth="1"/>
    <col min="6412" max="6412" width="12" style="192" customWidth="1"/>
    <col min="6413" max="6413" width="12.42578125" style="192" customWidth="1"/>
    <col min="6414" max="6414" width="11.85546875" style="192" customWidth="1"/>
    <col min="6415" max="6415" width="11.140625" style="192" customWidth="1"/>
    <col min="6416" max="6416" width="15.28515625" style="192" customWidth="1"/>
    <col min="6417" max="6419" width="9.140625" style="192"/>
    <col min="6420" max="6420" width="11" style="192" customWidth="1"/>
    <col min="6421" max="6656" width="9.140625" style="192"/>
    <col min="6657" max="6657" width="4.7109375" style="192" customWidth="1"/>
    <col min="6658" max="6658" width="16.85546875" style="192" customWidth="1"/>
    <col min="6659" max="6659" width="14.85546875" style="192" customWidth="1"/>
    <col min="6660" max="6660" width="14.140625" style="192" customWidth="1"/>
    <col min="6661" max="6661" width="16.42578125" style="192" customWidth="1"/>
    <col min="6662" max="6662" width="10.85546875" style="192" customWidth="1"/>
    <col min="6663" max="6663" width="10.5703125" style="192" customWidth="1"/>
    <col min="6664" max="6664" width="12.7109375" style="192" customWidth="1"/>
    <col min="6665" max="6665" width="13.28515625" style="192" customWidth="1"/>
    <col min="6666" max="6666" width="14.7109375" style="192" customWidth="1"/>
    <col min="6667" max="6667" width="11.7109375" style="192" customWidth="1"/>
    <col min="6668" max="6668" width="12" style="192" customWidth="1"/>
    <col min="6669" max="6669" width="12.42578125" style="192" customWidth="1"/>
    <col min="6670" max="6670" width="11.85546875" style="192" customWidth="1"/>
    <col min="6671" max="6671" width="11.140625" style="192" customWidth="1"/>
    <col min="6672" max="6672" width="15.28515625" style="192" customWidth="1"/>
    <col min="6673" max="6675" width="9.140625" style="192"/>
    <col min="6676" max="6676" width="11" style="192" customWidth="1"/>
    <col min="6677" max="6912" width="9.140625" style="192"/>
    <col min="6913" max="6913" width="4.7109375" style="192" customWidth="1"/>
    <col min="6914" max="6914" width="16.85546875" style="192" customWidth="1"/>
    <col min="6915" max="6915" width="14.85546875" style="192" customWidth="1"/>
    <col min="6916" max="6916" width="14.140625" style="192" customWidth="1"/>
    <col min="6917" max="6917" width="16.42578125" style="192" customWidth="1"/>
    <col min="6918" max="6918" width="10.85546875" style="192" customWidth="1"/>
    <col min="6919" max="6919" width="10.5703125" style="192" customWidth="1"/>
    <col min="6920" max="6920" width="12.7109375" style="192" customWidth="1"/>
    <col min="6921" max="6921" width="13.28515625" style="192" customWidth="1"/>
    <col min="6922" max="6922" width="14.7109375" style="192" customWidth="1"/>
    <col min="6923" max="6923" width="11.7109375" style="192" customWidth="1"/>
    <col min="6924" max="6924" width="12" style="192" customWidth="1"/>
    <col min="6925" max="6925" width="12.42578125" style="192" customWidth="1"/>
    <col min="6926" max="6926" width="11.85546875" style="192" customWidth="1"/>
    <col min="6927" max="6927" width="11.140625" style="192" customWidth="1"/>
    <col min="6928" max="6928" width="15.28515625" style="192" customWidth="1"/>
    <col min="6929" max="6931" width="9.140625" style="192"/>
    <col min="6932" max="6932" width="11" style="192" customWidth="1"/>
    <col min="6933" max="7168" width="9.140625" style="192"/>
    <col min="7169" max="7169" width="4.7109375" style="192" customWidth="1"/>
    <col min="7170" max="7170" width="16.85546875" style="192" customWidth="1"/>
    <col min="7171" max="7171" width="14.85546875" style="192" customWidth="1"/>
    <col min="7172" max="7172" width="14.140625" style="192" customWidth="1"/>
    <col min="7173" max="7173" width="16.42578125" style="192" customWidth="1"/>
    <col min="7174" max="7174" width="10.85546875" style="192" customWidth="1"/>
    <col min="7175" max="7175" width="10.5703125" style="192" customWidth="1"/>
    <col min="7176" max="7176" width="12.7109375" style="192" customWidth="1"/>
    <col min="7177" max="7177" width="13.28515625" style="192" customWidth="1"/>
    <col min="7178" max="7178" width="14.7109375" style="192" customWidth="1"/>
    <col min="7179" max="7179" width="11.7109375" style="192" customWidth="1"/>
    <col min="7180" max="7180" width="12" style="192" customWidth="1"/>
    <col min="7181" max="7181" width="12.42578125" style="192" customWidth="1"/>
    <col min="7182" max="7182" width="11.85546875" style="192" customWidth="1"/>
    <col min="7183" max="7183" width="11.140625" style="192" customWidth="1"/>
    <col min="7184" max="7184" width="15.28515625" style="192" customWidth="1"/>
    <col min="7185" max="7187" width="9.140625" style="192"/>
    <col min="7188" max="7188" width="11" style="192" customWidth="1"/>
    <col min="7189" max="7424" width="9.140625" style="192"/>
    <col min="7425" max="7425" width="4.7109375" style="192" customWidth="1"/>
    <col min="7426" max="7426" width="16.85546875" style="192" customWidth="1"/>
    <col min="7427" max="7427" width="14.85546875" style="192" customWidth="1"/>
    <col min="7428" max="7428" width="14.140625" style="192" customWidth="1"/>
    <col min="7429" max="7429" width="16.42578125" style="192" customWidth="1"/>
    <col min="7430" max="7430" width="10.85546875" style="192" customWidth="1"/>
    <col min="7431" max="7431" width="10.5703125" style="192" customWidth="1"/>
    <col min="7432" max="7432" width="12.7109375" style="192" customWidth="1"/>
    <col min="7433" max="7433" width="13.28515625" style="192" customWidth="1"/>
    <col min="7434" max="7434" width="14.7109375" style="192" customWidth="1"/>
    <col min="7435" max="7435" width="11.7109375" style="192" customWidth="1"/>
    <col min="7436" max="7436" width="12" style="192" customWidth="1"/>
    <col min="7437" max="7437" width="12.42578125" style="192" customWidth="1"/>
    <col min="7438" max="7438" width="11.85546875" style="192" customWidth="1"/>
    <col min="7439" max="7439" width="11.140625" style="192" customWidth="1"/>
    <col min="7440" max="7440" width="15.28515625" style="192" customWidth="1"/>
    <col min="7441" max="7443" width="9.140625" style="192"/>
    <col min="7444" max="7444" width="11" style="192" customWidth="1"/>
    <col min="7445" max="7680" width="9.140625" style="192"/>
    <col min="7681" max="7681" width="4.7109375" style="192" customWidth="1"/>
    <col min="7682" max="7682" width="16.85546875" style="192" customWidth="1"/>
    <col min="7683" max="7683" width="14.85546875" style="192" customWidth="1"/>
    <col min="7684" max="7684" width="14.140625" style="192" customWidth="1"/>
    <col min="7685" max="7685" width="16.42578125" style="192" customWidth="1"/>
    <col min="7686" max="7686" width="10.85546875" style="192" customWidth="1"/>
    <col min="7687" max="7687" width="10.5703125" style="192" customWidth="1"/>
    <col min="7688" max="7688" width="12.7109375" style="192" customWidth="1"/>
    <col min="7689" max="7689" width="13.28515625" style="192" customWidth="1"/>
    <col min="7690" max="7690" width="14.7109375" style="192" customWidth="1"/>
    <col min="7691" max="7691" width="11.7109375" style="192" customWidth="1"/>
    <col min="7692" max="7692" width="12" style="192" customWidth="1"/>
    <col min="7693" max="7693" width="12.42578125" style="192" customWidth="1"/>
    <col min="7694" max="7694" width="11.85546875" style="192" customWidth="1"/>
    <col min="7695" max="7695" width="11.140625" style="192" customWidth="1"/>
    <col min="7696" max="7696" width="15.28515625" style="192" customWidth="1"/>
    <col min="7697" max="7699" width="9.140625" style="192"/>
    <col min="7700" max="7700" width="11" style="192" customWidth="1"/>
    <col min="7701" max="7936" width="9.140625" style="192"/>
    <col min="7937" max="7937" width="4.7109375" style="192" customWidth="1"/>
    <col min="7938" max="7938" width="16.85546875" style="192" customWidth="1"/>
    <col min="7939" max="7939" width="14.85546875" style="192" customWidth="1"/>
    <col min="7940" max="7940" width="14.140625" style="192" customWidth="1"/>
    <col min="7941" max="7941" width="16.42578125" style="192" customWidth="1"/>
    <col min="7942" max="7942" width="10.85546875" style="192" customWidth="1"/>
    <col min="7943" max="7943" width="10.5703125" style="192" customWidth="1"/>
    <col min="7944" max="7944" width="12.7109375" style="192" customWidth="1"/>
    <col min="7945" max="7945" width="13.28515625" style="192" customWidth="1"/>
    <col min="7946" max="7946" width="14.7109375" style="192" customWidth="1"/>
    <col min="7947" max="7947" width="11.7109375" style="192" customWidth="1"/>
    <col min="7948" max="7948" width="12" style="192" customWidth="1"/>
    <col min="7949" max="7949" width="12.42578125" style="192" customWidth="1"/>
    <col min="7950" max="7950" width="11.85546875" style="192" customWidth="1"/>
    <col min="7951" max="7951" width="11.140625" style="192" customWidth="1"/>
    <col min="7952" max="7952" width="15.28515625" style="192" customWidth="1"/>
    <col min="7953" max="7955" width="9.140625" style="192"/>
    <col min="7956" max="7956" width="11" style="192" customWidth="1"/>
    <col min="7957" max="8192" width="9.140625" style="192"/>
    <col min="8193" max="8193" width="4.7109375" style="192" customWidth="1"/>
    <col min="8194" max="8194" width="16.85546875" style="192" customWidth="1"/>
    <col min="8195" max="8195" width="14.85546875" style="192" customWidth="1"/>
    <col min="8196" max="8196" width="14.140625" style="192" customWidth="1"/>
    <col min="8197" max="8197" width="16.42578125" style="192" customWidth="1"/>
    <col min="8198" max="8198" width="10.85546875" style="192" customWidth="1"/>
    <col min="8199" max="8199" width="10.5703125" style="192" customWidth="1"/>
    <col min="8200" max="8200" width="12.7109375" style="192" customWidth="1"/>
    <col min="8201" max="8201" width="13.28515625" style="192" customWidth="1"/>
    <col min="8202" max="8202" width="14.7109375" style="192" customWidth="1"/>
    <col min="8203" max="8203" width="11.7109375" style="192" customWidth="1"/>
    <col min="8204" max="8204" width="12" style="192" customWidth="1"/>
    <col min="8205" max="8205" width="12.42578125" style="192" customWidth="1"/>
    <col min="8206" max="8206" width="11.85546875" style="192" customWidth="1"/>
    <col min="8207" max="8207" width="11.140625" style="192" customWidth="1"/>
    <col min="8208" max="8208" width="15.28515625" style="192" customWidth="1"/>
    <col min="8209" max="8211" width="9.140625" style="192"/>
    <col min="8212" max="8212" width="11" style="192" customWidth="1"/>
    <col min="8213" max="8448" width="9.140625" style="192"/>
    <col min="8449" max="8449" width="4.7109375" style="192" customWidth="1"/>
    <col min="8450" max="8450" width="16.85546875" style="192" customWidth="1"/>
    <col min="8451" max="8451" width="14.85546875" style="192" customWidth="1"/>
    <col min="8452" max="8452" width="14.140625" style="192" customWidth="1"/>
    <col min="8453" max="8453" width="16.42578125" style="192" customWidth="1"/>
    <col min="8454" max="8454" width="10.85546875" style="192" customWidth="1"/>
    <col min="8455" max="8455" width="10.5703125" style="192" customWidth="1"/>
    <col min="8456" max="8456" width="12.7109375" style="192" customWidth="1"/>
    <col min="8457" max="8457" width="13.28515625" style="192" customWidth="1"/>
    <col min="8458" max="8458" width="14.7109375" style="192" customWidth="1"/>
    <col min="8459" max="8459" width="11.7109375" style="192" customWidth="1"/>
    <col min="8460" max="8460" width="12" style="192" customWidth="1"/>
    <col min="8461" max="8461" width="12.42578125" style="192" customWidth="1"/>
    <col min="8462" max="8462" width="11.85546875" style="192" customWidth="1"/>
    <col min="8463" max="8463" width="11.140625" style="192" customWidth="1"/>
    <col min="8464" max="8464" width="15.28515625" style="192" customWidth="1"/>
    <col min="8465" max="8467" width="9.140625" style="192"/>
    <col min="8468" max="8468" width="11" style="192" customWidth="1"/>
    <col min="8469" max="8704" width="9.140625" style="192"/>
    <col min="8705" max="8705" width="4.7109375" style="192" customWidth="1"/>
    <col min="8706" max="8706" width="16.85546875" style="192" customWidth="1"/>
    <col min="8707" max="8707" width="14.85546875" style="192" customWidth="1"/>
    <col min="8708" max="8708" width="14.140625" style="192" customWidth="1"/>
    <col min="8709" max="8709" width="16.42578125" style="192" customWidth="1"/>
    <col min="8710" max="8710" width="10.85546875" style="192" customWidth="1"/>
    <col min="8711" max="8711" width="10.5703125" style="192" customWidth="1"/>
    <col min="8712" max="8712" width="12.7109375" style="192" customWidth="1"/>
    <col min="8713" max="8713" width="13.28515625" style="192" customWidth="1"/>
    <col min="8714" max="8714" width="14.7109375" style="192" customWidth="1"/>
    <col min="8715" max="8715" width="11.7109375" style="192" customWidth="1"/>
    <col min="8716" max="8716" width="12" style="192" customWidth="1"/>
    <col min="8717" max="8717" width="12.42578125" style="192" customWidth="1"/>
    <col min="8718" max="8718" width="11.85546875" style="192" customWidth="1"/>
    <col min="8719" max="8719" width="11.140625" style="192" customWidth="1"/>
    <col min="8720" max="8720" width="15.28515625" style="192" customWidth="1"/>
    <col min="8721" max="8723" width="9.140625" style="192"/>
    <col min="8724" max="8724" width="11" style="192" customWidth="1"/>
    <col min="8725" max="8960" width="9.140625" style="192"/>
    <col min="8961" max="8961" width="4.7109375" style="192" customWidth="1"/>
    <col min="8962" max="8962" width="16.85546875" style="192" customWidth="1"/>
    <col min="8963" max="8963" width="14.85546875" style="192" customWidth="1"/>
    <col min="8964" max="8964" width="14.140625" style="192" customWidth="1"/>
    <col min="8965" max="8965" width="16.42578125" style="192" customWidth="1"/>
    <col min="8966" max="8966" width="10.85546875" style="192" customWidth="1"/>
    <col min="8967" max="8967" width="10.5703125" style="192" customWidth="1"/>
    <col min="8968" max="8968" width="12.7109375" style="192" customWidth="1"/>
    <col min="8969" max="8969" width="13.28515625" style="192" customWidth="1"/>
    <col min="8970" max="8970" width="14.7109375" style="192" customWidth="1"/>
    <col min="8971" max="8971" width="11.7109375" style="192" customWidth="1"/>
    <col min="8972" max="8972" width="12" style="192" customWidth="1"/>
    <col min="8973" max="8973" width="12.42578125" style="192" customWidth="1"/>
    <col min="8974" max="8974" width="11.85546875" style="192" customWidth="1"/>
    <col min="8975" max="8975" width="11.140625" style="192" customWidth="1"/>
    <col min="8976" max="8976" width="15.28515625" style="192" customWidth="1"/>
    <col min="8977" max="8979" width="9.140625" style="192"/>
    <col min="8980" max="8980" width="11" style="192" customWidth="1"/>
    <col min="8981" max="9216" width="9.140625" style="192"/>
    <col min="9217" max="9217" width="4.7109375" style="192" customWidth="1"/>
    <col min="9218" max="9218" width="16.85546875" style="192" customWidth="1"/>
    <col min="9219" max="9219" width="14.85546875" style="192" customWidth="1"/>
    <col min="9220" max="9220" width="14.140625" style="192" customWidth="1"/>
    <col min="9221" max="9221" width="16.42578125" style="192" customWidth="1"/>
    <col min="9222" max="9222" width="10.85546875" style="192" customWidth="1"/>
    <col min="9223" max="9223" width="10.5703125" style="192" customWidth="1"/>
    <col min="9224" max="9224" width="12.7109375" style="192" customWidth="1"/>
    <col min="9225" max="9225" width="13.28515625" style="192" customWidth="1"/>
    <col min="9226" max="9226" width="14.7109375" style="192" customWidth="1"/>
    <col min="9227" max="9227" width="11.7109375" style="192" customWidth="1"/>
    <col min="9228" max="9228" width="12" style="192" customWidth="1"/>
    <col min="9229" max="9229" width="12.42578125" style="192" customWidth="1"/>
    <col min="9230" max="9230" width="11.85546875" style="192" customWidth="1"/>
    <col min="9231" max="9231" width="11.140625" style="192" customWidth="1"/>
    <col min="9232" max="9232" width="15.28515625" style="192" customWidth="1"/>
    <col min="9233" max="9235" width="9.140625" style="192"/>
    <col min="9236" max="9236" width="11" style="192" customWidth="1"/>
    <col min="9237" max="9472" width="9.140625" style="192"/>
    <col min="9473" max="9473" width="4.7109375" style="192" customWidth="1"/>
    <col min="9474" max="9474" width="16.85546875" style="192" customWidth="1"/>
    <col min="9475" max="9475" width="14.85546875" style="192" customWidth="1"/>
    <col min="9476" max="9476" width="14.140625" style="192" customWidth="1"/>
    <col min="9477" max="9477" width="16.42578125" style="192" customWidth="1"/>
    <col min="9478" max="9478" width="10.85546875" style="192" customWidth="1"/>
    <col min="9479" max="9479" width="10.5703125" style="192" customWidth="1"/>
    <col min="9480" max="9480" width="12.7109375" style="192" customWidth="1"/>
    <col min="9481" max="9481" width="13.28515625" style="192" customWidth="1"/>
    <col min="9482" max="9482" width="14.7109375" style="192" customWidth="1"/>
    <col min="9483" max="9483" width="11.7109375" style="192" customWidth="1"/>
    <col min="9484" max="9484" width="12" style="192" customWidth="1"/>
    <col min="9485" max="9485" width="12.42578125" style="192" customWidth="1"/>
    <col min="9486" max="9486" width="11.85546875" style="192" customWidth="1"/>
    <col min="9487" max="9487" width="11.140625" style="192" customWidth="1"/>
    <col min="9488" max="9488" width="15.28515625" style="192" customWidth="1"/>
    <col min="9489" max="9491" width="9.140625" style="192"/>
    <col min="9492" max="9492" width="11" style="192" customWidth="1"/>
    <col min="9493" max="9728" width="9.140625" style="192"/>
    <col min="9729" max="9729" width="4.7109375" style="192" customWidth="1"/>
    <col min="9730" max="9730" width="16.85546875" style="192" customWidth="1"/>
    <col min="9731" max="9731" width="14.85546875" style="192" customWidth="1"/>
    <col min="9732" max="9732" width="14.140625" style="192" customWidth="1"/>
    <col min="9733" max="9733" width="16.42578125" style="192" customWidth="1"/>
    <col min="9734" max="9734" width="10.85546875" style="192" customWidth="1"/>
    <col min="9735" max="9735" width="10.5703125" style="192" customWidth="1"/>
    <col min="9736" max="9736" width="12.7109375" style="192" customWidth="1"/>
    <col min="9737" max="9737" width="13.28515625" style="192" customWidth="1"/>
    <col min="9738" max="9738" width="14.7109375" style="192" customWidth="1"/>
    <col min="9739" max="9739" width="11.7109375" style="192" customWidth="1"/>
    <col min="9740" max="9740" width="12" style="192" customWidth="1"/>
    <col min="9741" max="9741" width="12.42578125" style="192" customWidth="1"/>
    <col min="9742" max="9742" width="11.85546875" style="192" customWidth="1"/>
    <col min="9743" max="9743" width="11.140625" style="192" customWidth="1"/>
    <col min="9744" max="9744" width="15.28515625" style="192" customWidth="1"/>
    <col min="9745" max="9747" width="9.140625" style="192"/>
    <col min="9748" max="9748" width="11" style="192" customWidth="1"/>
    <col min="9749" max="9984" width="9.140625" style="192"/>
    <col min="9985" max="9985" width="4.7109375" style="192" customWidth="1"/>
    <col min="9986" max="9986" width="16.85546875" style="192" customWidth="1"/>
    <col min="9987" max="9987" width="14.85546875" style="192" customWidth="1"/>
    <col min="9988" max="9988" width="14.140625" style="192" customWidth="1"/>
    <col min="9989" max="9989" width="16.42578125" style="192" customWidth="1"/>
    <col min="9990" max="9990" width="10.85546875" style="192" customWidth="1"/>
    <col min="9991" max="9991" width="10.5703125" style="192" customWidth="1"/>
    <col min="9992" max="9992" width="12.7109375" style="192" customWidth="1"/>
    <col min="9993" max="9993" width="13.28515625" style="192" customWidth="1"/>
    <col min="9994" max="9994" width="14.7109375" style="192" customWidth="1"/>
    <col min="9995" max="9995" width="11.7109375" style="192" customWidth="1"/>
    <col min="9996" max="9996" width="12" style="192" customWidth="1"/>
    <col min="9997" max="9997" width="12.42578125" style="192" customWidth="1"/>
    <col min="9998" max="9998" width="11.85546875" style="192" customWidth="1"/>
    <col min="9999" max="9999" width="11.140625" style="192" customWidth="1"/>
    <col min="10000" max="10000" width="15.28515625" style="192" customWidth="1"/>
    <col min="10001" max="10003" width="9.140625" style="192"/>
    <col min="10004" max="10004" width="11" style="192" customWidth="1"/>
    <col min="10005" max="10240" width="9.140625" style="192"/>
    <col min="10241" max="10241" width="4.7109375" style="192" customWidth="1"/>
    <col min="10242" max="10242" width="16.85546875" style="192" customWidth="1"/>
    <col min="10243" max="10243" width="14.85546875" style="192" customWidth="1"/>
    <col min="10244" max="10244" width="14.140625" style="192" customWidth="1"/>
    <col min="10245" max="10245" width="16.42578125" style="192" customWidth="1"/>
    <col min="10246" max="10246" width="10.85546875" style="192" customWidth="1"/>
    <col min="10247" max="10247" width="10.5703125" style="192" customWidth="1"/>
    <col min="10248" max="10248" width="12.7109375" style="192" customWidth="1"/>
    <col min="10249" max="10249" width="13.28515625" style="192" customWidth="1"/>
    <col min="10250" max="10250" width="14.7109375" style="192" customWidth="1"/>
    <col min="10251" max="10251" width="11.7109375" style="192" customWidth="1"/>
    <col min="10252" max="10252" width="12" style="192" customWidth="1"/>
    <col min="10253" max="10253" width="12.42578125" style="192" customWidth="1"/>
    <col min="10254" max="10254" width="11.85546875" style="192" customWidth="1"/>
    <col min="10255" max="10255" width="11.140625" style="192" customWidth="1"/>
    <col min="10256" max="10256" width="15.28515625" style="192" customWidth="1"/>
    <col min="10257" max="10259" width="9.140625" style="192"/>
    <col min="10260" max="10260" width="11" style="192" customWidth="1"/>
    <col min="10261" max="10496" width="9.140625" style="192"/>
    <col min="10497" max="10497" width="4.7109375" style="192" customWidth="1"/>
    <col min="10498" max="10498" width="16.85546875" style="192" customWidth="1"/>
    <col min="10499" max="10499" width="14.85546875" style="192" customWidth="1"/>
    <col min="10500" max="10500" width="14.140625" style="192" customWidth="1"/>
    <col min="10501" max="10501" width="16.42578125" style="192" customWidth="1"/>
    <col min="10502" max="10502" width="10.85546875" style="192" customWidth="1"/>
    <col min="10503" max="10503" width="10.5703125" style="192" customWidth="1"/>
    <col min="10504" max="10504" width="12.7109375" style="192" customWidth="1"/>
    <col min="10505" max="10505" width="13.28515625" style="192" customWidth="1"/>
    <col min="10506" max="10506" width="14.7109375" style="192" customWidth="1"/>
    <col min="10507" max="10507" width="11.7109375" style="192" customWidth="1"/>
    <col min="10508" max="10508" width="12" style="192" customWidth="1"/>
    <col min="10509" max="10509" width="12.42578125" style="192" customWidth="1"/>
    <col min="10510" max="10510" width="11.85546875" style="192" customWidth="1"/>
    <col min="10511" max="10511" width="11.140625" style="192" customWidth="1"/>
    <col min="10512" max="10512" width="15.28515625" style="192" customWidth="1"/>
    <col min="10513" max="10515" width="9.140625" style="192"/>
    <col min="10516" max="10516" width="11" style="192" customWidth="1"/>
    <col min="10517" max="10752" width="9.140625" style="192"/>
    <col min="10753" max="10753" width="4.7109375" style="192" customWidth="1"/>
    <col min="10754" max="10754" width="16.85546875" style="192" customWidth="1"/>
    <col min="10755" max="10755" width="14.85546875" style="192" customWidth="1"/>
    <col min="10756" max="10756" width="14.140625" style="192" customWidth="1"/>
    <col min="10757" max="10757" width="16.42578125" style="192" customWidth="1"/>
    <col min="10758" max="10758" width="10.85546875" style="192" customWidth="1"/>
    <col min="10759" max="10759" width="10.5703125" style="192" customWidth="1"/>
    <col min="10760" max="10760" width="12.7109375" style="192" customWidth="1"/>
    <col min="10761" max="10761" width="13.28515625" style="192" customWidth="1"/>
    <col min="10762" max="10762" width="14.7109375" style="192" customWidth="1"/>
    <col min="10763" max="10763" width="11.7109375" style="192" customWidth="1"/>
    <col min="10764" max="10764" width="12" style="192" customWidth="1"/>
    <col min="10765" max="10765" width="12.42578125" style="192" customWidth="1"/>
    <col min="10766" max="10766" width="11.85546875" style="192" customWidth="1"/>
    <col min="10767" max="10767" width="11.140625" style="192" customWidth="1"/>
    <col min="10768" max="10768" width="15.28515625" style="192" customWidth="1"/>
    <col min="10769" max="10771" width="9.140625" style="192"/>
    <col min="10772" max="10772" width="11" style="192" customWidth="1"/>
    <col min="10773" max="11008" width="9.140625" style="192"/>
    <col min="11009" max="11009" width="4.7109375" style="192" customWidth="1"/>
    <col min="11010" max="11010" width="16.85546875" style="192" customWidth="1"/>
    <col min="11011" max="11011" width="14.85546875" style="192" customWidth="1"/>
    <col min="11012" max="11012" width="14.140625" style="192" customWidth="1"/>
    <col min="11013" max="11013" width="16.42578125" style="192" customWidth="1"/>
    <col min="11014" max="11014" width="10.85546875" style="192" customWidth="1"/>
    <col min="11015" max="11015" width="10.5703125" style="192" customWidth="1"/>
    <col min="11016" max="11016" width="12.7109375" style="192" customWidth="1"/>
    <col min="11017" max="11017" width="13.28515625" style="192" customWidth="1"/>
    <col min="11018" max="11018" width="14.7109375" style="192" customWidth="1"/>
    <col min="11019" max="11019" width="11.7109375" style="192" customWidth="1"/>
    <col min="11020" max="11020" width="12" style="192" customWidth="1"/>
    <col min="11021" max="11021" width="12.42578125" style="192" customWidth="1"/>
    <col min="11022" max="11022" width="11.85546875" style="192" customWidth="1"/>
    <col min="11023" max="11023" width="11.140625" style="192" customWidth="1"/>
    <col min="11024" max="11024" width="15.28515625" style="192" customWidth="1"/>
    <col min="11025" max="11027" width="9.140625" style="192"/>
    <col min="11028" max="11028" width="11" style="192" customWidth="1"/>
    <col min="11029" max="11264" width="9.140625" style="192"/>
    <col min="11265" max="11265" width="4.7109375" style="192" customWidth="1"/>
    <col min="11266" max="11266" width="16.85546875" style="192" customWidth="1"/>
    <col min="11267" max="11267" width="14.85546875" style="192" customWidth="1"/>
    <col min="11268" max="11268" width="14.140625" style="192" customWidth="1"/>
    <col min="11269" max="11269" width="16.42578125" style="192" customWidth="1"/>
    <col min="11270" max="11270" width="10.85546875" style="192" customWidth="1"/>
    <col min="11271" max="11271" width="10.5703125" style="192" customWidth="1"/>
    <col min="11272" max="11272" width="12.7109375" style="192" customWidth="1"/>
    <col min="11273" max="11273" width="13.28515625" style="192" customWidth="1"/>
    <col min="11274" max="11274" width="14.7109375" style="192" customWidth="1"/>
    <col min="11275" max="11275" width="11.7109375" style="192" customWidth="1"/>
    <col min="11276" max="11276" width="12" style="192" customWidth="1"/>
    <col min="11277" max="11277" width="12.42578125" style="192" customWidth="1"/>
    <col min="11278" max="11278" width="11.85546875" style="192" customWidth="1"/>
    <col min="11279" max="11279" width="11.140625" style="192" customWidth="1"/>
    <col min="11280" max="11280" width="15.28515625" style="192" customWidth="1"/>
    <col min="11281" max="11283" width="9.140625" style="192"/>
    <col min="11284" max="11284" width="11" style="192" customWidth="1"/>
    <col min="11285" max="11520" width="9.140625" style="192"/>
    <col min="11521" max="11521" width="4.7109375" style="192" customWidth="1"/>
    <col min="11522" max="11522" width="16.85546875" style="192" customWidth="1"/>
    <col min="11523" max="11523" width="14.85546875" style="192" customWidth="1"/>
    <col min="11524" max="11524" width="14.140625" style="192" customWidth="1"/>
    <col min="11525" max="11525" width="16.42578125" style="192" customWidth="1"/>
    <col min="11526" max="11526" width="10.85546875" style="192" customWidth="1"/>
    <col min="11527" max="11527" width="10.5703125" style="192" customWidth="1"/>
    <col min="11528" max="11528" width="12.7109375" style="192" customWidth="1"/>
    <col min="11529" max="11529" width="13.28515625" style="192" customWidth="1"/>
    <col min="11530" max="11530" width="14.7109375" style="192" customWidth="1"/>
    <col min="11531" max="11531" width="11.7109375" style="192" customWidth="1"/>
    <col min="11532" max="11532" width="12" style="192" customWidth="1"/>
    <col min="11533" max="11533" width="12.42578125" style="192" customWidth="1"/>
    <col min="11534" max="11534" width="11.85546875" style="192" customWidth="1"/>
    <col min="11535" max="11535" width="11.140625" style="192" customWidth="1"/>
    <col min="11536" max="11536" width="15.28515625" style="192" customWidth="1"/>
    <col min="11537" max="11539" width="9.140625" style="192"/>
    <col min="11540" max="11540" width="11" style="192" customWidth="1"/>
    <col min="11541" max="11776" width="9.140625" style="192"/>
    <col min="11777" max="11777" width="4.7109375" style="192" customWidth="1"/>
    <col min="11778" max="11778" width="16.85546875" style="192" customWidth="1"/>
    <col min="11779" max="11779" width="14.85546875" style="192" customWidth="1"/>
    <col min="11780" max="11780" width="14.140625" style="192" customWidth="1"/>
    <col min="11781" max="11781" width="16.42578125" style="192" customWidth="1"/>
    <col min="11782" max="11782" width="10.85546875" style="192" customWidth="1"/>
    <col min="11783" max="11783" width="10.5703125" style="192" customWidth="1"/>
    <col min="11784" max="11784" width="12.7109375" style="192" customWidth="1"/>
    <col min="11785" max="11785" width="13.28515625" style="192" customWidth="1"/>
    <col min="11786" max="11786" width="14.7109375" style="192" customWidth="1"/>
    <col min="11787" max="11787" width="11.7109375" style="192" customWidth="1"/>
    <col min="11788" max="11788" width="12" style="192" customWidth="1"/>
    <col min="11789" max="11789" width="12.42578125" style="192" customWidth="1"/>
    <col min="11790" max="11790" width="11.85546875" style="192" customWidth="1"/>
    <col min="11791" max="11791" width="11.140625" style="192" customWidth="1"/>
    <col min="11792" max="11792" width="15.28515625" style="192" customWidth="1"/>
    <col min="11793" max="11795" width="9.140625" style="192"/>
    <col min="11796" max="11796" width="11" style="192" customWidth="1"/>
    <col min="11797" max="12032" width="9.140625" style="192"/>
    <col min="12033" max="12033" width="4.7109375" style="192" customWidth="1"/>
    <col min="12034" max="12034" width="16.85546875" style="192" customWidth="1"/>
    <col min="12035" max="12035" width="14.85546875" style="192" customWidth="1"/>
    <col min="12036" max="12036" width="14.140625" style="192" customWidth="1"/>
    <col min="12037" max="12037" width="16.42578125" style="192" customWidth="1"/>
    <col min="12038" max="12038" width="10.85546875" style="192" customWidth="1"/>
    <col min="12039" max="12039" width="10.5703125" style="192" customWidth="1"/>
    <col min="12040" max="12040" width="12.7109375" style="192" customWidth="1"/>
    <col min="12041" max="12041" width="13.28515625" style="192" customWidth="1"/>
    <col min="12042" max="12042" width="14.7109375" style="192" customWidth="1"/>
    <col min="12043" max="12043" width="11.7109375" style="192" customWidth="1"/>
    <col min="12044" max="12044" width="12" style="192" customWidth="1"/>
    <col min="12045" max="12045" width="12.42578125" style="192" customWidth="1"/>
    <col min="12046" max="12046" width="11.85546875" style="192" customWidth="1"/>
    <col min="12047" max="12047" width="11.140625" style="192" customWidth="1"/>
    <col min="12048" max="12048" width="15.28515625" style="192" customWidth="1"/>
    <col min="12049" max="12051" width="9.140625" style="192"/>
    <col min="12052" max="12052" width="11" style="192" customWidth="1"/>
    <col min="12053" max="12288" width="9.140625" style="192"/>
    <col min="12289" max="12289" width="4.7109375" style="192" customWidth="1"/>
    <col min="12290" max="12290" width="16.85546875" style="192" customWidth="1"/>
    <col min="12291" max="12291" width="14.85546875" style="192" customWidth="1"/>
    <col min="12292" max="12292" width="14.140625" style="192" customWidth="1"/>
    <col min="12293" max="12293" width="16.42578125" style="192" customWidth="1"/>
    <col min="12294" max="12294" width="10.85546875" style="192" customWidth="1"/>
    <col min="12295" max="12295" width="10.5703125" style="192" customWidth="1"/>
    <col min="12296" max="12296" width="12.7109375" style="192" customWidth="1"/>
    <col min="12297" max="12297" width="13.28515625" style="192" customWidth="1"/>
    <col min="12298" max="12298" width="14.7109375" style="192" customWidth="1"/>
    <col min="12299" max="12299" width="11.7109375" style="192" customWidth="1"/>
    <col min="12300" max="12300" width="12" style="192" customWidth="1"/>
    <col min="12301" max="12301" width="12.42578125" style="192" customWidth="1"/>
    <col min="12302" max="12302" width="11.85546875" style="192" customWidth="1"/>
    <col min="12303" max="12303" width="11.140625" style="192" customWidth="1"/>
    <col min="12304" max="12304" width="15.28515625" style="192" customWidth="1"/>
    <col min="12305" max="12307" width="9.140625" style="192"/>
    <col min="12308" max="12308" width="11" style="192" customWidth="1"/>
    <col min="12309" max="12544" width="9.140625" style="192"/>
    <col min="12545" max="12545" width="4.7109375" style="192" customWidth="1"/>
    <col min="12546" max="12546" width="16.85546875" style="192" customWidth="1"/>
    <col min="12547" max="12547" width="14.85546875" style="192" customWidth="1"/>
    <col min="12548" max="12548" width="14.140625" style="192" customWidth="1"/>
    <col min="12549" max="12549" width="16.42578125" style="192" customWidth="1"/>
    <col min="12550" max="12550" width="10.85546875" style="192" customWidth="1"/>
    <col min="12551" max="12551" width="10.5703125" style="192" customWidth="1"/>
    <col min="12552" max="12552" width="12.7109375" style="192" customWidth="1"/>
    <col min="12553" max="12553" width="13.28515625" style="192" customWidth="1"/>
    <col min="12554" max="12554" width="14.7109375" style="192" customWidth="1"/>
    <col min="12555" max="12555" width="11.7109375" style="192" customWidth="1"/>
    <col min="12556" max="12556" width="12" style="192" customWidth="1"/>
    <col min="12557" max="12557" width="12.42578125" style="192" customWidth="1"/>
    <col min="12558" max="12558" width="11.85546875" style="192" customWidth="1"/>
    <col min="12559" max="12559" width="11.140625" style="192" customWidth="1"/>
    <col min="12560" max="12560" width="15.28515625" style="192" customWidth="1"/>
    <col min="12561" max="12563" width="9.140625" style="192"/>
    <col min="12564" max="12564" width="11" style="192" customWidth="1"/>
    <col min="12565" max="12800" width="9.140625" style="192"/>
    <col min="12801" max="12801" width="4.7109375" style="192" customWidth="1"/>
    <col min="12802" max="12802" width="16.85546875" style="192" customWidth="1"/>
    <col min="12803" max="12803" width="14.85546875" style="192" customWidth="1"/>
    <col min="12804" max="12804" width="14.140625" style="192" customWidth="1"/>
    <col min="12805" max="12805" width="16.42578125" style="192" customWidth="1"/>
    <col min="12806" max="12806" width="10.85546875" style="192" customWidth="1"/>
    <col min="12807" max="12807" width="10.5703125" style="192" customWidth="1"/>
    <col min="12808" max="12808" width="12.7109375" style="192" customWidth="1"/>
    <col min="12809" max="12809" width="13.28515625" style="192" customWidth="1"/>
    <col min="12810" max="12810" width="14.7109375" style="192" customWidth="1"/>
    <col min="12811" max="12811" width="11.7109375" style="192" customWidth="1"/>
    <col min="12812" max="12812" width="12" style="192" customWidth="1"/>
    <col min="12813" max="12813" width="12.42578125" style="192" customWidth="1"/>
    <col min="12814" max="12814" width="11.85546875" style="192" customWidth="1"/>
    <col min="12815" max="12815" width="11.140625" style="192" customWidth="1"/>
    <col min="12816" max="12816" width="15.28515625" style="192" customWidth="1"/>
    <col min="12817" max="12819" width="9.140625" style="192"/>
    <col min="12820" max="12820" width="11" style="192" customWidth="1"/>
    <col min="12821" max="13056" width="9.140625" style="192"/>
    <col min="13057" max="13057" width="4.7109375" style="192" customWidth="1"/>
    <col min="13058" max="13058" width="16.85546875" style="192" customWidth="1"/>
    <col min="13059" max="13059" width="14.85546875" style="192" customWidth="1"/>
    <col min="13060" max="13060" width="14.140625" style="192" customWidth="1"/>
    <col min="13061" max="13061" width="16.42578125" style="192" customWidth="1"/>
    <col min="13062" max="13062" width="10.85546875" style="192" customWidth="1"/>
    <col min="13063" max="13063" width="10.5703125" style="192" customWidth="1"/>
    <col min="13064" max="13064" width="12.7109375" style="192" customWidth="1"/>
    <col min="13065" max="13065" width="13.28515625" style="192" customWidth="1"/>
    <col min="13066" max="13066" width="14.7109375" style="192" customWidth="1"/>
    <col min="13067" max="13067" width="11.7109375" style="192" customWidth="1"/>
    <col min="13068" max="13068" width="12" style="192" customWidth="1"/>
    <col min="13069" max="13069" width="12.42578125" style="192" customWidth="1"/>
    <col min="13070" max="13070" width="11.85546875" style="192" customWidth="1"/>
    <col min="13071" max="13071" width="11.140625" style="192" customWidth="1"/>
    <col min="13072" max="13072" width="15.28515625" style="192" customWidth="1"/>
    <col min="13073" max="13075" width="9.140625" style="192"/>
    <col min="13076" max="13076" width="11" style="192" customWidth="1"/>
    <col min="13077" max="13312" width="9.140625" style="192"/>
    <col min="13313" max="13313" width="4.7109375" style="192" customWidth="1"/>
    <col min="13314" max="13314" width="16.85546875" style="192" customWidth="1"/>
    <col min="13315" max="13315" width="14.85546875" style="192" customWidth="1"/>
    <col min="13316" max="13316" width="14.140625" style="192" customWidth="1"/>
    <col min="13317" max="13317" width="16.42578125" style="192" customWidth="1"/>
    <col min="13318" max="13318" width="10.85546875" style="192" customWidth="1"/>
    <col min="13319" max="13319" width="10.5703125" style="192" customWidth="1"/>
    <col min="13320" max="13320" width="12.7109375" style="192" customWidth="1"/>
    <col min="13321" max="13321" width="13.28515625" style="192" customWidth="1"/>
    <col min="13322" max="13322" width="14.7109375" style="192" customWidth="1"/>
    <col min="13323" max="13323" width="11.7109375" style="192" customWidth="1"/>
    <col min="13324" max="13324" width="12" style="192" customWidth="1"/>
    <col min="13325" max="13325" width="12.42578125" style="192" customWidth="1"/>
    <col min="13326" max="13326" width="11.85546875" style="192" customWidth="1"/>
    <col min="13327" max="13327" width="11.140625" style="192" customWidth="1"/>
    <col min="13328" max="13328" width="15.28515625" style="192" customWidth="1"/>
    <col min="13329" max="13331" width="9.140625" style="192"/>
    <col min="13332" max="13332" width="11" style="192" customWidth="1"/>
    <col min="13333" max="13568" width="9.140625" style="192"/>
    <col min="13569" max="13569" width="4.7109375" style="192" customWidth="1"/>
    <col min="13570" max="13570" width="16.85546875" style="192" customWidth="1"/>
    <col min="13571" max="13571" width="14.85546875" style="192" customWidth="1"/>
    <col min="13572" max="13572" width="14.140625" style="192" customWidth="1"/>
    <col min="13573" max="13573" width="16.42578125" style="192" customWidth="1"/>
    <col min="13574" max="13574" width="10.85546875" style="192" customWidth="1"/>
    <col min="13575" max="13575" width="10.5703125" style="192" customWidth="1"/>
    <col min="13576" max="13576" width="12.7109375" style="192" customWidth="1"/>
    <col min="13577" max="13577" width="13.28515625" style="192" customWidth="1"/>
    <col min="13578" max="13578" width="14.7109375" style="192" customWidth="1"/>
    <col min="13579" max="13579" width="11.7109375" style="192" customWidth="1"/>
    <col min="13580" max="13580" width="12" style="192" customWidth="1"/>
    <col min="13581" max="13581" width="12.42578125" style="192" customWidth="1"/>
    <col min="13582" max="13582" width="11.85546875" style="192" customWidth="1"/>
    <col min="13583" max="13583" width="11.140625" style="192" customWidth="1"/>
    <col min="13584" max="13584" width="15.28515625" style="192" customWidth="1"/>
    <col min="13585" max="13587" width="9.140625" style="192"/>
    <col min="13588" max="13588" width="11" style="192" customWidth="1"/>
    <col min="13589" max="13824" width="9.140625" style="192"/>
    <col min="13825" max="13825" width="4.7109375" style="192" customWidth="1"/>
    <col min="13826" max="13826" width="16.85546875" style="192" customWidth="1"/>
    <col min="13827" max="13827" width="14.85546875" style="192" customWidth="1"/>
    <col min="13828" max="13828" width="14.140625" style="192" customWidth="1"/>
    <col min="13829" max="13829" width="16.42578125" style="192" customWidth="1"/>
    <col min="13830" max="13830" width="10.85546875" style="192" customWidth="1"/>
    <col min="13831" max="13831" width="10.5703125" style="192" customWidth="1"/>
    <col min="13832" max="13832" width="12.7109375" style="192" customWidth="1"/>
    <col min="13833" max="13833" width="13.28515625" style="192" customWidth="1"/>
    <col min="13834" max="13834" width="14.7109375" style="192" customWidth="1"/>
    <col min="13835" max="13835" width="11.7109375" style="192" customWidth="1"/>
    <col min="13836" max="13836" width="12" style="192" customWidth="1"/>
    <col min="13837" max="13837" width="12.42578125" style="192" customWidth="1"/>
    <col min="13838" max="13838" width="11.85546875" style="192" customWidth="1"/>
    <col min="13839" max="13839" width="11.140625" style="192" customWidth="1"/>
    <col min="13840" max="13840" width="15.28515625" style="192" customWidth="1"/>
    <col min="13841" max="13843" width="9.140625" style="192"/>
    <col min="13844" max="13844" width="11" style="192" customWidth="1"/>
    <col min="13845" max="14080" width="9.140625" style="192"/>
    <col min="14081" max="14081" width="4.7109375" style="192" customWidth="1"/>
    <col min="14082" max="14082" width="16.85546875" style="192" customWidth="1"/>
    <col min="14083" max="14083" width="14.85546875" style="192" customWidth="1"/>
    <col min="14084" max="14084" width="14.140625" style="192" customWidth="1"/>
    <col min="14085" max="14085" width="16.42578125" style="192" customWidth="1"/>
    <col min="14086" max="14086" width="10.85546875" style="192" customWidth="1"/>
    <col min="14087" max="14087" width="10.5703125" style="192" customWidth="1"/>
    <col min="14088" max="14088" width="12.7109375" style="192" customWidth="1"/>
    <col min="14089" max="14089" width="13.28515625" style="192" customWidth="1"/>
    <col min="14090" max="14090" width="14.7109375" style="192" customWidth="1"/>
    <col min="14091" max="14091" width="11.7109375" style="192" customWidth="1"/>
    <col min="14092" max="14092" width="12" style="192" customWidth="1"/>
    <col min="14093" max="14093" width="12.42578125" style="192" customWidth="1"/>
    <col min="14094" max="14094" width="11.85546875" style="192" customWidth="1"/>
    <col min="14095" max="14095" width="11.140625" style="192" customWidth="1"/>
    <col min="14096" max="14096" width="15.28515625" style="192" customWidth="1"/>
    <col min="14097" max="14099" width="9.140625" style="192"/>
    <col min="14100" max="14100" width="11" style="192" customWidth="1"/>
    <col min="14101" max="14336" width="9.140625" style="192"/>
    <col min="14337" max="14337" width="4.7109375" style="192" customWidth="1"/>
    <col min="14338" max="14338" width="16.85546875" style="192" customWidth="1"/>
    <col min="14339" max="14339" width="14.85546875" style="192" customWidth="1"/>
    <col min="14340" max="14340" width="14.140625" style="192" customWidth="1"/>
    <col min="14341" max="14341" width="16.42578125" style="192" customWidth="1"/>
    <col min="14342" max="14342" width="10.85546875" style="192" customWidth="1"/>
    <col min="14343" max="14343" width="10.5703125" style="192" customWidth="1"/>
    <col min="14344" max="14344" width="12.7109375" style="192" customWidth="1"/>
    <col min="14345" max="14345" width="13.28515625" style="192" customWidth="1"/>
    <col min="14346" max="14346" width="14.7109375" style="192" customWidth="1"/>
    <col min="14347" max="14347" width="11.7109375" style="192" customWidth="1"/>
    <col min="14348" max="14348" width="12" style="192" customWidth="1"/>
    <col min="14349" max="14349" width="12.42578125" style="192" customWidth="1"/>
    <col min="14350" max="14350" width="11.85546875" style="192" customWidth="1"/>
    <col min="14351" max="14351" width="11.140625" style="192" customWidth="1"/>
    <col min="14352" max="14352" width="15.28515625" style="192" customWidth="1"/>
    <col min="14353" max="14355" width="9.140625" style="192"/>
    <col min="14356" max="14356" width="11" style="192" customWidth="1"/>
    <col min="14357" max="14592" width="9.140625" style="192"/>
    <col min="14593" max="14593" width="4.7109375" style="192" customWidth="1"/>
    <col min="14594" max="14594" width="16.85546875" style="192" customWidth="1"/>
    <col min="14595" max="14595" width="14.85546875" style="192" customWidth="1"/>
    <col min="14596" max="14596" width="14.140625" style="192" customWidth="1"/>
    <col min="14597" max="14597" width="16.42578125" style="192" customWidth="1"/>
    <col min="14598" max="14598" width="10.85546875" style="192" customWidth="1"/>
    <col min="14599" max="14599" width="10.5703125" style="192" customWidth="1"/>
    <col min="14600" max="14600" width="12.7109375" style="192" customWidth="1"/>
    <col min="14601" max="14601" width="13.28515625" style="192" customWidth="1"/>
    <col min="14602" max="14602" width="14.7109375" style="192" customWidth="1"/>
    <col min="14603" max="14603" width="11.7109375" style="192" customWidth="1"/>
    <col min="14604" max="14604" width="12" style="192" customWidth="1"/>
    <col min="14605" max="14605" width="12.42578125" style="192" customWidth="1"/>
    <col min="14606" max="14606" width="11.85546875" style="192" customWidth="1"/>
    <col min="14607" max="14607" width="11.140625" style="192" customWidth="1"/>
    <col min="14608" max="14608" width="15.28515625" style="192" customWidth="1"/>
    <col min="14609" max="14611" width="9.140625" style="192"/>
    <col min="14612" max="14612" width="11" style="192" customWidth="1"/>
    <col min="14613" max="14848" width="9.140625" style="192"/>
    <col min="14849" max="14849" width="4.7109375" style="192" customWidth="1"/>
    <col min="14850" max="14850" width="16.85546875" style="192" customWidth="1"/>
    <col min="14851" max="14851" width="14.85546875" style="192" customWidth="1"/>
    <col min="14852" max="14852" width="14.140625" style="192" customWidth="1"/>
    <col min="14853" max="14853" width="16.42578125" style="192" customWidth="1"/>
    <col min="14854" max="14854" width="10.85546875" style="192" customWidth="1"/>
    <col min="14855" max="14855" width="10.5703125" style="192" customWidth="1"/>
    <col min="14856" max="14856" width="12.7109375" style="192" customWidth="1"/>
    <col min="14857" max="14857" width="13.28515625" style="192" customWidth="1"/>
    <col min="14858" max="14858" width="14.7109375" style="192" customWidth="1"/>
    <col min="14859" max="14859" width="11.7109375" style="192" customWidth="1"/>
    <col min="14860" max="14860" width="12" style="192" customWidth="1"/>
    <col min="14861" max="14861" width="12.42578125" style="192" customWidth="1"/>
    <col min="14862" max="14862" width="11.85546875" style="192" customWidth="1"/>
    <col min="14863" max="14863" width="11.140625" style="192" customWidth="1"/>
    <col min="14864" max="14864" width="15.28515625" style="192" customWidth="1"/>
    <col min="14865" max="14867" width="9.140625" style="192"/>
    <col min="14868" max="14868" width="11" style="192" customWidth="1"/>
    <col min="14869" max="15104" width="9.140625" style="192"/>
    <col min="15105" max="15105" width="4.7109375" style="192" customWidth="1"/>
    <col min="15106" max="15106" width="16.85546875" style="192" customWidth="1"/>
    <col min="15107" max="15107" width="14.85546875" style="192" customWidth="1"/>
    <col min="15108" max="15108" width="14.140625" style="192" customWidth="1"/>
    <col min="15109" max="15109" width="16.42578125" style="192" customWidth="1"/>
    <col min="15110" max="15110" width="10.85546875" style="192" customWidth="1"/>
    <col min="15111" max="15111" width="10.5703125" style="192" customWidth="1"/>
    <col min="15112" max="15112" width="12.7109375" style="192" customWidth="1"/>
    <col min="15113" max="15113" width="13.28515625" style="192" customWidth="1"/>
    <col min="15114" max="15114" width="14.7109375" style="192" customWidth="1"/>
    <col min="15115" max="15115" width="11.7109375" style="192" customWidth="1"/>
    <col min="15116" max="15116" width="12" style="192" customWidth="1"/>
    <col min="15117" max="15117" width="12.42578125" style="192" customWidth="1"/>
    <col min="15118" max="15118" width="11.85546875" style="192" customWidth="1"/>
    <col min="15119" max="15119" width="11.140625" style="192" customWidth="1"/>
    <col min="15120" max="15120" width="15.28515625" style="192" customWidth="1"/>
    <col min="15121" max="15123" width="9.140625" style="192"/>
    <col min="15124" max="15124" width="11" style="192" customWidth="1"/>
    <col min="15125" max="15360" width="9.140625" style="192"/>
    <col min="15361" max="15361" width="4.7109375" style="192" customWidth="1"/>
    <col min="15362" max="15362" width="16.85546875" style="192" customWidth="1"/>
    <col min="15363" max="15363" width="14.85546875" style="192" customWidth="1"/>
    <col min="15364" max="15364" width="14.140625" style="192" customWidth="1"/>
    <col min="15365" max="15365" width="16.42578125" style="192" customWidth="1"/>
    <col min="15366" max="15366" width="10.85546875" style="192" customWidth="1"/>
    <col min="15367" max="15367" width="10.5703125" style="192" customWidth="1"/>
    <col min="15368" max="15368" width="12.7109375" style="192" customWidth="1"/>
    <col min="15369" max="15369" width="13.28515625" style="192" customWidth="1"/>
    <col min="15370" max="15370" width="14.7109375" style="192" customWidth="1"/>
    <col min="15371" max="15371" width="11.7109375" style="192" customWidth="1"/>
    <col min="15372" max="15372" width="12" style="192" customWidth="1"/>
    <col min="15373" max="15373" width="12.42578125" style="192" customWidth="1"/>
    <col min="15374" max="15374" width="11.85546875" style="192" customWidth="1"/>
    <col min="15375" max="15375" width="11.140625" style="192" customWidth="1"/>
    <col min="15376" max="15376" width="15.28515625" style="192" customWidth="1"/>
    <col min="15377" max="15379" width="9.140625" style="192"/>
    <col min="15380" max="15380" width="11" style="192" customWidth="1"/>
    <col min="15381" max="15616" width="9.140625" style="192"/>
    <col min="15617" max="15617" width="4.7109375" style="192" customWidth="1"/>
    <col min="15618" max="15618" width="16.85546875" style="192" customWidth="1"/>
    <col min="15619" max="15619" width="14.85546875" style="192" customWidth="1"/>
    <col min="15620" max="15620" width="14.140625" style="192" customWidth="1"/>
    <col min="15621" max="15621" width="16.42578125" style="192" customWidth="1"/>
    <col min="15622" max="15622" width="10.85546875" style="192" customWidth="1"/>
    <col min="15623" max="15623" width="10.5703125" style="192" customWidth="1"/>
    <col min="15624" max="15624" width="12.7109375" style="192" customWidth="1"/>
    <col min="15625" max="15625" width="13.28515625" style="192" customWidth="1"/>
    <col min="15626" max="15626" width="14.7109375" style="192" customWidth="1"/>
    <col min="15627" max="15627" width="11.7109375" style="192" customWidth="1"/>
    <col min="15628" max="15628" width="12" style="192" customWidth="1"/>
    <col min="15629" max="15629" width="12.42578125" style="192" customWidth="1"/>
    <col min="15630" max="15630" width="11.85546875" style="192" customWidth="1"/>
    <col min="15631" max="15631" width="11.140625" style="192" customWidth="1"/>
    <col min="15632" max="15632" width="15.28515625" style="192" customWidth="1"/>
    <col min="15633" max="15635" width="9.140625" style="192"/>
    <col min="15636" max="15636" width="11" style="192" customWidth="1"/>
    <col min="15637" max="15872" width="9.140625" style="192"/>
    <col min="15873" max="15873" width="4.7109375" style="192" customWidth="1"/>
    <col min="15874" max="15874" width="16.85546875" style="192" customWidth="1"/>
    <col min="15875" max="15875" width="14.85546875" style="192" customWidth="1"/>
    <col min="15876" max="15876" width="14.140625" style="192" customWidth="1"/>
    <col min="15877" max="15877" width="16.42578125" style="192" customWidth="1"/>
    <col min="15878" max="15878" width="10.85546875" style="192" customWidth="1"/>
    <col min="15879" max="15879" width="10.5703125" style="192" customWidth="1"/>
    <col min="15880" max="15880" width="12.7109375" style="192" customWidth="1"/>
    <col min="15881" max="15881" width="13.28515625" style="192" customWidth="1"/>
    <col min="15882" max="15882" width="14.7109375" style="192" customWidth="1"/>
    <col min="15883" max="15883" width="11.7109375" style="192" customWidth="1"/>
    <col min="15884" max="15884" width="12" style="192" customWidth="1"/>
    <col min="15885" max="15885" width="12.42578125" style="192" customWidth="1"/>
    <col min="15886" max="15886" width="11.85546875" style="192" customWidth="1"/>
    <col min="15887" max="15887" width="11.140625" style="192" customWidth="1"/>
    <col min="15888" max="15888" width="15.28515625" style="192" customWidth="1"/>
    <col min="15889" max="15891" width="9.140625" style="192"/>
    <col min="15892" max="15892" width="11" style="192" customWidth="1"/>
    <col min="15893" max="16128" width="9.140625" style="192"/>
    <col min="16129" max="16129" width="4.7109375" style="192" customWidth="1"/>
    <col min="16130" max="16130" width="16.85546875" style="192" customWidth="1"/>
    <col min="16131" max="16131" width="14.85546875" style="192" customWidth="1"/>
    <col min="16132" max="16132" width="14.140625" style="192" customWidth="1"/>
    <col min="16133" max="16133" width="16.42578125" style="192" customWidth="1"/>
    <col min="16134" max="16134" width="10.85546875" style="192" customWidth="1"/>
    <col min="16135" max="16135" width="10.5703125" style="192" customWidth="1"/>
    <col min="16136" max="16136" width="12.7109375" style="192" customWidth="1"/>
    <col min="16137" max="16137" width="13.28515625" style="192" customWidth="1"/>
    <col min="16138" max="16138" width="14.7109375" style="192" customWidth="1"/>
    <col min="16139" max="16139" width="11.7109375" style="192" customWidth="1"/>
    <col min="16140" max="16140" width="12" style="192" customWidth="1"/>
    <col min="16141" max="16141" width="12.42578125" style="192" customWidth="1"/>
    <col min="16142" max="16142" width="11.85546875" style="192" customWidth="1"/>
    <col min="16143" max="16143" width="11.140625" style="192" customWidth="1"/>
    <col min="16144" max="16144" width="15.28515625" style="192" customWidth="1"/>
    <col min="16145" max="16147" width="9.140625" style="192"/>
    <col min="16148" max="16148" width="11" style="192" customWidth="1"/>
    <col min="16149" max="16384" width="9.140625" style="192"/>
  </cols>
  <sheetData>
    <row r="1" spans="1:16" s="175" customFormat="1" ht="15.75" customHeight="1" x14ac:dyDescent="0.25">
      <c r="P1" s="175" t="s">
        <v>70</v>
      </c>
    </row>
    <row r="2" spans="1:16" s="176" customFormat="1" ht="18" customHeight="1" x14ac:dyDescent="0.4">
      <c r="B2" s="530" t="s">
        <v>0</v>
      </c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</row>
    <row r="3" spans="1:16" s="177" customFormat="1" ht="42" customHeight="1" x14ac:dyDescent="0.35">
      <c r="B3" s="531" t="s">
        <v>87</v>
      </c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531"/>
      <c r="N3" s="531"/>
      <c r="O3" s="531"/>
      <c r="P3" s="531"/>
    </row>
    <row r="4" spans="1:16" s="175" customFormat="1" ht="22.5" customHeight="1" thickBot="1" x14ac:dyDescent="0.4">
      <c r="B4" s="532" t="s">
        <v>66</v>
      </c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</row>
    <row r="5" spans="1:16" s="178" customFormat="1" ht="39" customHeight="1" thickBot="1" x14ac:dyDescent="0.3">
      <c r="A5" s="533" t="s">
        <v>1</v>
      </c>
      <c r="B5" s="536" t="s">
        <v>72</v>
      </c>
      <c r="C5" s="447" t="s">
        <v>61</v>
      </c>
      <c r="D5" s="449" t="s">
        <v>2</v>
      </c>
      <c r="E5" s="451" t="s">
        <v>3</v>
      </c>
      <c r="F5" s="452"/>
      <c r="G5" s="452"/>
      <c r="H5" s="452"/>
      <c r="I5" s="453"/>
      <c r="J5" s="451" t="s">
        <v>4</v>
      </c>
      <c r="K5" s="452"/>
      <c r="L5" s="452"/>
      <c r="M5" s="452"/>
      <c r="N5" s="453"/>
      <c r="O5" s="454" t="s">
        <v>5</v>
      </c>
      <c r="P5" s="455"/>
    </row>
    <row r="6" spans="1:16" s="178" customFormat="1" ht="46.5" customHeight="1" x14ac:dyDescent="0.25">
      <c r="A6" s="534"/>
      <c r="B6" s="537"/>
      <c r="C6" s="448"/>
      <c r="D6" s="450"/>
      <c r="E6" s="469" t="s">
        <v>59</v>
      </c>
      <c r="F6" s="470" t="s">
        <v>6</v>
      </c>
      <c r="G6" s="470"/>
      <c r="H6" s="470" t="s">
        <v>7</v>
      </c>
      <c r="I6" s="471"/>
      <c r="J6" s="469" t="s">
        <v>60</v>
      </c>
      <c r="K6" s="470" t="s">
        <v>8</v>
      </c>
      <c r="L6" s="470"/>
      <c r="M6" s="470" t="s">
        <v>9</v>
      </c>
      <c r="N6" s="470"/>
      <c r="O6" s="459" t="s">
        <v>10</v>
      </c>
      <c r="P6" s="461" t="s">
        <v>11</v>
      </c>
    </row>
    <row r="7" spans="1:16" s="178" customFormat="1" ht="48" customHeight="1" thickBot="1" x14ac:dyDescent="0.3">
      <c r="A7" s="535"/>
      <c r="B7" s="537"/>
      <c r="C7" s="448"/>
      <c r="D7" s="450"/>
      <c r="E7" s="469"/>
      <c r="F7" s="112" t="s">
        <v>12</v>
      </c>
      <c r="G7" s="112" t="s">
        <v>13</v>
      </c>
      <c r="H7" s="112" t="s">
        <v>12</v>
      </c>
      <c r="I7" s="112" t="s">
        <v>13</v>
      </c>
      <c r="J7" s="469"/>
      <c r="K7" s="112" t="s">
        <v>12</v>
      </c>
      <c r="L7" s="112" t="s">
        <v>13</v>
      </c>
      <c r="M7" s="112" t="s">
        <v>12</v>
      </c>
      <c r="N7" s="112" t="s">
        <v>13</v>
      </c>
      <c r="O7" s="460"/>
      <c r="P7" s="462"/>
    </row>
    <row r="8" spans="1:16" s="184" customFormat="1" ht="15.75" customHeight="1" thickBot="1" x14ac:dyDescent="0.3">
      <c r="A8" s="179">
        <v>1</v>
      </c>
      <c r="B8" s="180">
        <v>2</v>
      </c>
      <c r="C8" s="181">
        <v>3</v>
      </c>
      <c r="D8" s="181">
        <v>4</v>
      </c>
      <c r="E8" s="181">
        <v>5</v>
      </c>
      <c r="F8" s="181">
        <v>6</v>
      </c>
      <c r="G8" s="181">
        <v>7</v>
      </c>
      <c r="H8" s="181">
        <v>8</v>
      </c>
      <c r="I8" s="182">
        <v>9</v>
      </c>
      <c r="J8" s="181">
        <v>10</v>
      </c>
      <c r="K8" s="181">
        <v>11</v>
      </c>
      <c r="L8" s="181">
        <v>12</v>
      </c>
      <c r="M8" s="181">
        <v>13</v>
      </c>
      <c r="N8" s="181">
        <v>14</v>
      </c>
      <c r="O8" s="181">
        <v>15</v>
      </c>
      <c r="P8" s="183">
        <v>16</v>
      </c>
    </row>
    <row r="9" spans="1:16" ht="19.5" customHeight="1" x14ac:dyDescent="0.25">
      <c r="A9" s="514">
        <v>1</v>
      </c>
      <c r="B9" s="478" t="s">
        <v>88</v>
      </c>
      <c r="C9" s="509">
        <f>E14+J14</f>
        <v>38186.587099999997</v>
      </c>
      <c r="D9" s="186" t="s">
        <v>14</v>
      </c>
      <c r="E9" s="187">
        <v>1222.6801</v>
      </c>
      <c r="F9" s="185">
        <v>770</v>
      </c>
      <c r="G9" s="187">
        <v>794.38229999999999</v>
      </c>
      <c r="H9" s="185">
        <v>14560</v>
      </c>
      <c r="I9" s="188">
        <v>14072.8</v>
      </c>
      <c r="J9" s="187">
        <v>136.47120000000001</v>
      </c>
      <c r="K9" s="185">
        <v>115</v>
      </c>
      <c r="L9" s="187">
        <v>115.4</v>
      </c>
      <c r="M9" s="185">
        <v>780</v>
      </c>
      <c r="N9" s="189">
        <v>795</v>
      </c>
      <c r="O9" s="190">
        <f>G9+L9</f>
        <v>909.78229999999996</v>
      </c>
      <c r="P9" s="191">
        <f>I9+N9</f>
        <v>14867.8</v>
      </c>
    </row>
    <row r="10" spans="1:16" ht="19.5" customHeight="1" x14ac:dyDescent="0.25">
      <c r="A10" s="507"/>
      <c r="B10" s="479"/>
      <c r="C10" s="510"/>
      <c r="D10" s="194" t="s">
        <v>78</v>
      </c>
      <c r="E10" s="187">
        <v>97.097400000000007</v>
      </c>
      <c r="F10" s="193">
        <v>90</v>
      </c>
      <c r="G10" s="187">
        <v>94</v>
      </c>
      <c r="H10" s="193">
        <v>2230</v>
      </c>
      <c r="I10" s="195">
        <v>2624.3</v>
      </c>
      <c r="J10" s="187">
        <v>8</v>
      </c>
      <c r="K10" s="193">
        <v>7</v>
      </c>
      <c r="L10" s="187">
        <v>8</v>
      </c>
      <c r="M10" s="193">
        <v>100</v>
      </c>
      <c r="N10" s="195">
        <v>100</v>
      </c>
      <c r="O10" s="190">
        <f>G10+L10</f>
        <v>102</v>
      </c>
      <c r="P10" s="191">
        <f>I10+N10</f>
        <v>2724.3</v>
      </c>
    </row>
    <row r="11" spans="1:16" ht="19.5" customHeight="1" x14ac:dyDescent="0.25">
      <c r="A11" s="507"/>
      <c r="B11" s="479"/>
      <c r="C11" s="510"/>
      <c r="D11" s="194" t="s">
        <v>15</v>
      </c>
      <c r="E11" s="187">
        <v>140.41</v>
      </c>
      <c r="F11" s="193">
        <v>18</v>
      </c>
      <c r="G11" s="187">
        <v>18.989999999999998</v>
      </c>
      <c r="H11" s="193">
        <v>42.6</v>
      </c>
      <c r="I11" s="189">
        <v>42.6</v>
      </c>
      <c r="J11" s="187">
        <v>496.07920000000001</v>
      </c>
      <c r="K11" s="193">
        <v>110</v>
      </c>
      <c r="L11" s="187">
        <v>115</v>
      </c>
      <c r="M11" s="193">
        <v>430</v>
      </c>
      <c r="N11" s="189">
        <v>454</v>
      </c>
      <c r="O11" s="190">
        <f>G11+L11</f>
        <v>133.99</v>
      </c>
      <c r="P11" s="191">
        <f>I11+N11</f>
        <v>496.6</v>
      </c>
    </row>
    <row r="12" spans="1:16" ht="19.5" customHeight="1" x14ac:dyDescent="0.25">
      <c r="A12" s="507"/>
      <c r="B12" s="479"/>
      <c r="C12" s="510"/>
      <c r="D12" s="194" t="s">
        <v>16</v>
      </c>
      <c r="E12" s="187">
        <v>2036.0745999999999</v>
      </c>
      <c r="F12" s="193">
        <v>580</v>
      </c>
      <c r="G12" s="187">
        <v>601.05219999999997</v>
      </c>
      <c r="H12" s="193">
        <v>650</v>
      </c>
      <c r="I12" s="189">
        <v>777.4</v>
      </c>
      <c r="J12" s="187">
        <v>18828.3812</v>
      </c>
      <c r="K12" s="193">
        <v>14000</v>
      </c>
      <c r="L12" s="187">
        <v>13728.897000000001</v>
      </c>
      <c r="M12" s="193">
        <v>10000</v>
      </c>
      <c r="N12" s="189">
        <v>9194.7000000000007</v>
      </c>
      <c r="O12" s="190">
        <f>G12+L12</f>
        <v>14329.949200000001</v>
      </c>
      <c r="P12" s="191">
        <f>I12+N12</f>
        <v>9972.1</v>
      </c>
    </row>
    <row r="13" spans="1:16" ht="19.5" customHeight="1" thickBot="1" x14ac:dyDescent="0.3">
      <c r="A13" s="507"/>
      <c r="B13" s="480"/>
      <c r="C13" s="511"/>
      <c r="D13" s="197" t="s">
        <v>17</v>
      </c>
      <c r="E13" s="210">
        <v>3950.3191999999999</v>
      </c>
      <c r="F13" s="196">
        <v>180</v>
      </c>
      <c r="G13" s="210">
        <v>185.05889999999999</v>
      </c>
      <c r="H13" s="196">
        <v>1580</v>
      </c>
      <c r="I13" s="196">
        <v>1750</v>
      </c>
      <c r="J13" s="210">
        <v>11271.074200000001</v>
      </c>
      <c r="K13" s="196">
        <v>140</v>
      </c>
      <c r="L13" s="210">
        <v>148.89599999999999</v>
      </c>
      <c r="M13" s="196">
        <v>400</v>
      </c>
      <c r="N13" s="196">
        <v>425</v>
      </c>
      <c r="O13" s="202">
        <f>G13+L13</f>
        <v>333.95489999999995</v>
      </c>
      <c r="P13" s="211">
        <f>I13+N13</f>
        <v>2175</v>
      </c>
    </row>
    <row r="14" spans="1:16" ht="19.5" customHeight="1" thickBot="1" x14ac:dyDescent="0.3">
      <c r="A14" s="508"/>
      <c r="B14" s="527" t="s">
        <v>18</v>
      </c>
      <c r="C14" s="528"/>
      <c r="D14" s="529"/>
      <c r="E14" s="198">
        <f>E9+E10+E11+E12+E13</f>
        <v>7446.5812999999998</v>
      </c>
      <c r="F14" s="198">
        <f t="shared" ref="F14:P14" si="0">F9+F10+F11+F12+F13</f>
        <v>1638</v>
      </c>
      <c r="G14" s="198">
        <f t="shared" si="0"/>
        <v>1693.4834000000001</v>
      </c>
      <c r="H14" s="198">
        <f t="shared" si="0"/>
        <v>19062.599999999999</v>
      </c>
      <c r="I14" s="198">
        <f t="shared" si="0"/>
        <v>19267.099999999999</v>
      </c>
      <c r="J14" s="198">
        <f t="shared" si="0"/>
        <v>30740.005799999999</v>
      </c>
      <c r="K14" s="198">
        <f t="shared" si="0"/>
        <v>14372</v>
      </c>
      <c r="L14" s="198">
        <f t="shared" si="0"/>
        <v>14116.193000000001</v>
      </c>
      <c r="M14" s="198">
        <f t="shared" si="0"/>
        <v>11710</v>
      </c>
      <c r="N14" s="198">
        <f t="shared" si="0"/>
        <v>10968.7</v>
      </c>
      <c r="O14" s="198">
        <f t="shared" si="0"/>
        <v>15809.676400000002</v>
      </c>
      <c r="P14" s="212">
        <f t="shared" si="0"/>
        <v>30235.799999999996</v>
      </c>
    </row>
    <row r="15" spans="1:16" ht="19.5" customHeight="1" x14ac:dyDescent="0.25">
      <c r="A15" s="507">
        <v>2</v>
      </c>
      <c r="B15" s="478" t="s">
        <v>89</v>
      </c>
      <c r="C15" s="509">
        <f>E20+J20</f>
        <v>31002.6751</v>
      </c>
      <c r="D15" s="186" t="s">
        <v>14</v>
      </c>
      <c r="E15" s="187">
        <v>1512.7431999999999</v>
      </c>
      <c r="F15" s="195">
        <v>845.6</v>
      </c>
      <c r="G15" s="187">
        <v>870.54049999999995</v>
      </c>
      <c r="H15" s="185">
        <v>3345</v>
      </c>
      <c r="I15" s="189">
        <v>3265.5</v>
      </c>
      <c r="J15" s="195">
        <v>148.56</v>
      </c>
      <c r="K15" s="189">
        <v>117</v>
      </c>
      <c r="L15" s="187">
        <v>117.2</v>
      </c>
      <c r="M15" s="185">
        <v>190</v>
      </c>
      <c r="N15" s="189">
        <v>195</v>
      </c>
      <c r="O15" s="190">
        <f>G15+L15</f>
        <v>987.7405</v>
      </c>
      <c r="P15" s="191">
        <f>I15+N15</f>
        <v>3460.5</v>
      </c>
    </row>
    <row r="16" spans="1:16" ht="19.5" customHeight="1" x14ac:dyDescent="0.25">
      <c r="A16" s="507"/>
      <c r="B16" s="479"/>
      <c r="C16" s="510"/>
      <c r="D16" s="194" t="s">
        <v>78</v>
      </c>
      <c r="E16" s="187">
        <v>183.09799999999998</v>
      </c>
      <c r="F16" s="189">
        <v>180</v>
      </c>
      <c r="G16" s="187">
        <v>183.09800000000001</v>
      </c>
      <c r="H16" s="193">
        <v>600</v>
      </c>
      <c r="I16" s="189">
        <v>550</v>
      </c>
      <c r="J16" s="193">
        <v>0</v>
      </c>
      <c r="K16" s="195">
        <v>0</v>
      </c>
      <c r="L16" s="193">
        <v>0</v>
      </c>
      <c r="M16" s="193">
        <v>0</v>
      </c>
      <c r="N16" s="195">
        <v>0</v>
      </c>
      <c r="O16" s="190">
        <f>G16+L16</f>
        <v>183.09800000000001</v>
      </c>
      <c r="P16" s="191">
        <f>I16+N16</f>
        <v>550</v>
      </c>
    </row>
    <row r="17" spans="1:16" ht="19.5" customHeight="1" x14ac:dyDescent="0.25">
      <c r="A17" s="507"/>
      <c r="B17" s="479"/>
      <c r="C17" s="510"/>
      <c r="D17" s="194" t="s">
        <v>15</v>
      </c>
      <c r="E17" s="187">
        <v>444.01419999999996</v>
      </c>
      <c r="F17" s="189">
        <v>282.10000000000002</v>
      </c>
      <c r="G17" s="187">
        <v>285.3</v>
      </c>
      <c r="H17" s="193">
        <v>850</v>
      </c>
      <c r="I17" s="189">
        <v>850</v>
      </c>
      <c r="J17" s="193">
        <v>0</v>
      </c>
      <c r="K17" s="189">
        <v>0</v>
      </c>
      <c r="L17" s="193">
        <v>0</v>
      </c>
      <c r="M17" s="193">
        <v>0</v>
      </c>
      <c r="N17" s="189">
        <v>0</v>
      </c>
      <c r="O17" s="190">
        <f>G17+L17</f>
        <v>285.3</v>
      </c>
      <c r="P17" s="191">
        <f>I17+N17</f>
        <v>850</v>
      </c>
    </row>
    <row r="18" spans="1:16" ht="19.5" customHeight="1" x14ac:dyDescent="0.25">
      <c r="A18" s="507"/>
      <c r="B18" s="479"/>
      <c r="C18" s="510"/>
      <c r="D18" s="194" t="s">
        <v>16</v>
      </c>
      <c r="E18" s="187">
        <v>10117.745000000001</v>
      </c>
      <c r="F18" s="189">
        <v>2250</v>
      </c>
      <c r="G18" s="187">
        <v>2277.6999999999998</v>
      </c>
      <c r="H18" s="193">
        <v>3700</v>
      </c>
      <c r="I18" s="189">
        <v>3600</v>
      </c>
      <c r="J18" s="195">
        <v>9819.0301999999992</v>
      </c>
      <c r="K18" s="189">
        <v>7300</v>
      </c>
      <c r="L18" s="189">
        <v>7426.4</v>
      </c>
      <c r="M18" s="193">
        <v>4500</v>
      </c>
      <c r="N18" s="189">
        <v>4753.8</v>
      </c>
      <c r="O18" s="190">
        <f>G18+L18</f>
        <v>9704.0999999999985</v>
      </c>
      <c r="P18" s="191">
        <f>I18+N18</f>
        <v>8353.7999999999993</v>
      </c>
    </row>
    <row r="19" spans="1:16" ht="19.5" customHeight="1" thickBot="1" x14ac:dyDescent="0.3">
      <c r="A19" s="507"/>
      <c r="B19" s="480"/>
      <c r="C19" s="511"/>
      <c r="D19" s="197" t="s">
        <v>17</v>
      </c>
      <c r="E19" s="187">
        <v>2444.1345000000001</v>
      </c>
      <c r="F19" s="189">
        <v>280</v>
      </c>
      <c r="G19" s="187">
        <v>390.6</v>
      </c>
      <c r="H19" s="196">
        <v>1850</v>
      </c>
      <c r="I19" s="193">
        <v>1690.7</v>
      </c>
      <c r="J19" s="195">
        <v>6333.35</v>
      </c>
      <c r="K19" s="193">
        <v>2172.5</v>
      </c>
      <c r="L19" s="187">
        <v>2190.5</v>
      </c>
      <c r="M19" s="196">
        <v>1100</v>
      </c>
      <c r="N19" s="193">
        <v>1127.8</v>
      </c>
      <c r="O19" s="190">
        <f>G19+L19</f>
        <v>2581.1</v>
      </c>
      <c r="P19" s="191">
        <f>I19+N19</f>
        <v>2818.5</v>
      </c>
    </row>
    <row r="20" spans="1:16" ht="19.5" customHeight="1" thickBot="1" x14ac:dyDescent="0.3">
      <c r="A20" s="508"/>
      <c r="B20" s="512" t="s">
        <v>18</v>
      </c>
      <c r="C20" s="513"/>
      <c r="D20" s="513"/>
      <c r="E20" s="198">
        <f>E15+E16+E17+E18+E19</f>
        <v>14701.734900000001</v>
      </c>
      <c r="F20" s="198">
        <f t="shared" ref="F20:P20" si="1">F15+F16+F17+F18+F19</f>
        <v>3837.7</v>
      </c>
      <c r="G20" s="198">
        <f t="shared" si="1"/>
        <v>4007.2384999999999</v>
      </c>
      <c r="H20" s="198">
        <f t="shared" si="1"/>
        <v>10345</v>
      </c>
      <c r="I20" s="198">
        <f t="shared" si="1"/>
        <v>9956.2000000000007</v>
      </c>
      <c r="J20" s="198">
        <f t="shared" si="1"/>
        <v>16300.940199999999</v>
      </c>
      <c r="K20" s="198">
        <f t="shared" si="1"/>
        <v>9589.5</v>
      </c>
      <c r="L20" s="198">
        <f t="shared" si="1"/>
        <v>9734.0999999999985</v>
      </c>
      <c r="M20" s="198">
        <f t="shared" si="1"/>
        <v>5790</v>
      </c>
      <c r="N20" s="198">
        <f t="shared" si="1"/>
        <v>6076.6</v>
      </c>
      <c r="O20" s="198">
        <f t="shared" si="1"/>
        <v>13741.3385</v>
      </c>
      <c r="P20" s="198">
        <f t="shared" si="1"/>
        <v>16032.8</v>
      </c>
    </row>
    <row r="21" spans="1:16" ht="19.5" customHeight="1" x14ac:dyDescent="0.25">
      <c r="A21" s="514">
        <v>3</v>
      </c>
      <c r="B21" s="478" t="s">
        <v>90</v>
      </c>
      <c r="C21" s="509">
        <f>E26+J26</f>
        <v>41994.435100000002</v>
      </c>
      <c r="D21" s="186" t="s">
        <v>14</v>
      </c>
      <c r="E21" s="187">
        <v>1266.2868000000001</v>
      </c>
      <c r="F21" s="189">
        <v>804.5</v>
      </c>
      <c r="G21" s="187">
        <v>806.92740000000003</v>
      </c>
      <c r="H21" s="185">
        <v>14300</v>
      </c>
      <c r="I21" s="189">
        <v>14357.3</v>
      </c>
      <c r="J21" s="187">
        <v>176.89850000000001</v>
      </c>
      <c r="K21" s="189">
        <v>135</v>
      </c>
      <c r="L21" s="187">
        <v>139.5737</v>
      </c>
      <c r="M21" s="185">
        <v>640</v>
      </c>
      <c r="N21" s="189">
        <v>644.70000000000005</v>
      </c>
      <c r="O21" s="190">
        <f>G21+L21</f>
        <v>946.50110000000006</v>
      </c>
      <c r="P21" s="191">
        <f>I21+N21</f>
        <v>15002</v>
      </c>
    </row>
    <row r="22" spans="1:16" ht="19.5" customHeight="1" x14ac:dyDescent="0.25">
      <c r="A22" s="507"/>
      <c r="B22" s="479"/>
      <c r="C22" s="510"/>
      <c r="D22" s="194" t="s">
        <v>78</v>
      </c>
      <c r="E22" s="187">
        <v>16.552599999999998</v>
      </c>
      <c r="F22" s="195">
        <v>16.55</v>
      </c>
      <c r="G22" s="187">
        <v>16.552599999999998</v>
      </c>
      <c r="H22" s="193">
        <v>6620</v>
      </c>
      <c r="I22" s="195">
        <v>662</v>
      </c>
      <c r="J22" s="187">
        <v>6</v>
      </c>
      <c r="K22" s="195">
        <v>6</v>
      </c>
      <c r="L22" s="187">
        <v>6</v>
      </c>
      <c r="M22" s="193">
        <v>60</v>
      </c>
      <c r="N22" s="195">
        <v>60</v>
      </c>
      <c r="O22" s="190">
        <f>G22+L22</f>
        <v>22.552599999999998</v>
      </c>
      <c r="P22" s="191">
        <f>I22+N22</f>
        <v>722</v>
      </c>
    </row>
    <row r="23" spans="1:16" ht="19.5" customHeight="1" x14ac:dyDescent="0.25">
      <c r="A23" s="507"/>
      <c r="B23" s="479"/>
      <c r="C23" s="510"/>
      <c r="D23" s="194" t="s">
        <v>15</v>
      </c>
      <c r="E23" s="187">
        <v>86.582700000000003</v>
      </c>
      <c r="F23" s="189">
        <v>14</v>
      </c>
      <c r="G23" s="187">
        <v>14</v>
      </c>
      <c r="H23" s="193">
        <v>16</v>
      </c>
      <c r="I23" s="189">
        <v>16</v>
      </c>
      <c r="J23" s="187">
        <v>165.86</v>
      </c>
      <c r="K23" s="189">
        <v>30</v>
      </c>
      <c r="L23" s="187">
        <v>30</v>
      </c>
      <c r="M23" s="193">
        <v>50</v>
      </c>
      <c r="N23" s="189">
        <v>50</v>
      </c>
      <c r="O23" s="190">
        <f>G23+L23</f>
        <v>44</v>
      </c>
      <c r="P23" s="191">
        <f>I23+N23</f>
        <v>66</v>
      </c>
    </row>
    <row r="24" spans="1:16" ht="19.5" customHeight="1" x14ac:dyDescent="0.25">
      <c r="A24" s="507"/>
      <c r="B24" s="479"/>
      <c r="C24" s="510"/>
      <c r="D24" s="194" t="s">
        <v>16</v>
      </c>
      <c r="E24" s="187">
        <v>14922.0447</v>
      </c>
      <c r="F24" s="189">
        <v>3340.7</v>
      </c>
      <c r="G24" s="187">
        <v>3360.7</v>
      </c>
      <c r="H24" s="193">
        <v>3670</v>
      </c>
      <c r="I24" s="189">
        <v>3700</v>
      </c>
      <c r="J24" s="187">
        <v>14211.600399999999</v>
      </c>
      <c r="K24" s="189">
        <v>7200</v>
      </c>
      <c r="L24" s="187">
        <v>7260.51</v>
      </c>
      <c r="M24" s="193">
        <v>7100</v>
      </c>
      <c r="N24" s="189">
        <v>7172</v>
      </c>
      <c r="O24" s="190">
        <f>G24+L24</f>
        <v>10621.21</v>
      </c>
      <c r="P24" s="191">
        <f>I24+N24</f>
        <v>10872</v>
      </c>
    </row>
    <row r="25" spans="1:16" ht="19.5" customHeight="1" thickBot="1" x14ac:dyDescent="0.3">
      <c r="A25" s="507"/>
      <c r="B25" s="480"/>
      <c r="C25" s="511"/>
      <c r="D25" s="197" t="s">
        <v>17</v>
      </c>
      <c r="E25" s="187">
        <v>3139.9513000000002</v>
      </c>
      <c r="F25" s="193">
        <v>2003.1</v>
      </c>
      <c r="G25" s="187">
        <v>2010</v>
      </c>
      <c r="H25" s="196">
        <v>4546</v>
      </c>
      <c r="I25" s="193">
        <v>4590</v>
      </c>
      <c r="J25" s="187">
        <v>8002.6580999999996</v>
      </c>
      <c r="K25" s="196">
        <v>0</v>
      </c>
      <c r="L25" s="196">
        <v>0</v>
      </c>
      <c r="M25" s="196">
        <v>0</v>
      </c>
      <c r="N25" s="196">
        <v>0</v>
      </c>
      <c r="O25" s="190">
        <f>G25+L25</f>
        <v>2010</v>
      </c>
      <c r="P25" s="191">
        <f>I25+N25</f>
        <v>4590</v>
      </c>
    </row>
    <row r="26" spans="1:16" ht="19.5" customHeight="1" thickBot="1" x14ac:dyDescent="0.3">
      <c r="A26" s="508"/>
      <c r="B26" s="512" t="s">
        <v>18</v>
      </c>
      <c r="C26" s="513"/>
      <c r="D26" s="513"/>
      <c r="E26" s="198">
        <f>E21+E22+E23+E24+E25</f>
        <v>19431.418099999999</v>
      </c>
      <c r="F26" s="198">
        <f t="shared" ref="F26:P26" si="2">F21+F22+F23+F24+F25</f>
        <v>6178.85</v>
      </c>
      <c r="G26" s="198">
        <f t="shared" si="2"/>
        <v>6208.18</v>
      </c>
      <c r="H26" s="198">
        <f t="shared" si="2"/>
        <v>29152</v>
      </c>
      <c r="I26" s="198">
        <f t="shared" si="2"/>
        <v>23325.3</v>
      </c>
      <c r="J26" s="199">
        <f t="shared" si="2"/>
        <v>22563.017</v>
      </c>
      <c r="K26" s="198">
        <f t="shared" si="2"/>
        <v>7371</v>
      </c>
      <c r="L26" s="198">
        <f t="shared" si="2"/>
        <v>7436.0837000000001</v>
      </c>
      <c r="M26" s="198">
        <f t="shared" si="2"/>
        <v>7850</v>
      </c>
      <c r="N26" s="198">
        <f t="shared" si="2"/>
        <v>7926.7</v>
      </c>
      <c r="O26" s="198">
        <f t="shared" si="2"/>
        <v>13644.2637</v>
      </c>
      <c r="P26" s="198">
        <f t="shared" si="2"/>
        <v>31252</v>
      </c>
    </row>
    <row r="27" spans="1:16" ht="19.5" customHeight="1" x14ac:dyDescent="0.25">
      <c r="A27" s="507">
        <v>4</v>
      </c>
      <c r="B27" s="478" t="s">
        <v>91</v>
      </c>
      <c r="C27" s="509">
        <f>E32+J32</f>
        <v>3843.6241000000005</v>
      </c>
      <c r="D27" s="186" t="s">
        <v>14</v>
      </c>
      <c r="E27" s="187">
        <v>1226.258</v>
      </c>
      <c r="F27" s="189">
        <v>1108.5999999999999</v>
      </c>
      <c r="G27" s="187">
        <v>1127.0999999999999</v>
      </c>
      <c r="H27" s="185">
        <v>1400</v>
      </c>
      <c r="I27" s="189">
        <v>1535</v>
      </c>
      <c r="J27" s="187">
        <v>52.624499999999998</v>
      </c>
      <c r="K27" s="189">
        <v>23</v>
      </c>
      <c r="L27" s="187">
        <v>23.2</v>
      </c>
      <c r="M27" s="185">
        <v>400</v>
      </c>
      <c r="N27" s="189">
        <v>402.5</v>
      </c>
      <c r="O27" s="190">
        <f>G27+L27</f>
        <v>1150.3</v>
      </c>
      <c r="P27" s="191">
        <f>I27+N27</f>
        <v>1937.5</v>
      </c>
    </row>
    <row r="28" spans="1:16" ht="19.5" customHeight="1" x14ac:dyDescent="0.25">
      <c r="A28" s="507"/>
      <c r="B28" s="479"/>
      <c r="C28" s="510"/>
      <c r="D28" s="194" t="s">
        <v>78</v>
      </c>
      <c r="E28" s="187">
        <v>13.66</v>
      </c>
      <c r="F28" s="195">
        <v>3</v>
      </c>
      <c r="G28" s="187">
        <v>3.7</v>
      </c>
      <c r="H28" s="193">
        <v>55</v>
      </c>
      <c r="I28" s="195">
        <v>69</v>
      </c>
      <c r="J28" s="193">
        <v>0</v>
      </c>
      <c r="K28" s="195">
        <v>0</v>
      </c>
      <c r="L28" s="193">
        <v>0</v>
      </c>
      <c r="M28" s="193">
        <v>0</v>
      </c>
      <c r="N28" s="195">
        <v>0</v>
      </c>
      <c r="O28" s="190">
        <f>G28+L28</f>
        <v>3.7</v>
      </c>
      <c r="P28" s="191">
        <f>I28+N28</f>
        <v>69</v>
      </c>
    </row>
    <row r="29" spans="1:16" ht="19.5" customHeight="1" x14ac:dyDescent="0.25">
      <c r="A29" s="507"/>
      <c r="B29" s="479"/>
      <c r="C29" s="510"/>
      <c r="D29" s="194" t="s">
        <v>15</v>
      </c>
      <c r="E29" s="187">
        <v>211.74870000000001</v>
      </c>
      <c r="F29" s="189">
        <v>170</v>
      </c>
      <c r="G29" s="187">
        <v>179.13</v>
      </c>
      <c r="H29" s="193">
        <v>315</v>
      </c>
      <c r="I29" s="189">
        <v>334.5</v>
      </c>
      <c r="J29" s="193">
        <v>0</v>
      </c>
      <c r="K29" s="189">
        <v>0</v>
      </c>
      <c r="L29" s="193">
        <v>0</v>
      </c>
      <c r="M29" s="193">
        <v>0</v>
      </c>
      <c r="N29" s="189">
        <v>0</v>
      </c>
      <c r="O29" s="190">
        <f>G29+L29</f>
        <v>179.13</v>
      </c>
      <c r="P29" s="191">
        <f>I29+N29</f>
        <v>334.5</v>
      </c>
    </row>
    <row r="30" spans="1:16" ht="19.5" customHeight="1" x14ac:dyDescent="0.25">
      <c r="A30" s="507"/>
      <c r="B30" s="479"/>
      <c r="C30" s="510"/>
      <c r="D30" s="194" t="s">
        <v>16</v>
      </c>
      <c r="E30" s="187">
        <v>688.79480000000001</v>
      </c>
      <c r="F30" s="189">
        <v>490</v>
      </c>
      <c r="G30" s="187">
        <v>498.2</v>
      </c>
      <c r="H30" s="193">
        <v>675</v>
      </c>
      <c r="I30" s="189">
        <v>732.2</v>
      </c>
      <c r="J30" s="193">
        <v>0</v>
      </c>
      <c r="K30" s="189">
        <v>0</v>
      </c>
      <c r="L30" s="193">
        <v>0</v>
      </c>
      <c r="M30" s="193">
        <v>0</v>
      </c>
      <c r="N30" s="189">
        <v>0</v>
      </c>
      <c r="O30" s="190">
        <f>G30+L30</f>
        <v>498.2</v>
      </c>
      <c r="P30" s="191">
        <f>I30+N30</f>
        <v>732.2</v>
      </c>
    </row>
    <row r="31" spans="1:16" ht="19.5" customHeight="1" thickBot="1" x14ac:dyDescent="0.3">
      <c r="A31" s="507"/>
      <c r="B31" s="480"/>
      <c r="C31" s="511"/>
      <c r="D31" s="197" t="s">
        <v>17</v>
      </c>
      <c r="E31" s="187">
        <v>1648.3780999999999</v>
      </c>
      <c r="F31" s="193">
        <v>360</v>
      </c>
      <c r="G31" s="187">
        <v>365</v>
      </c>
      <c r="H31" s="196">
        <v>2200</v>
      </c>
      <c r="I31" s="193">
        <v>2215</v>
      </c>
      <c r="J31" s="195">
        <v>2.16</v>
      </c>
      <c r="K31" s="193">
        <v>6.4000000000000001E-2</v>
      </c>
      <c r="L31" s="196">
        <v>6.4000000000000001E-2</v>
      </c>
      <c r="M31" s="196">
        <v>11</v>
      </c>
      <c r="N31" s="193">
        <v>11</v>
      </c>
      <c r="O31" s="190">
        <f>G31+L31</f>
        <v>365.06400000000002</v>
      </c>
      <c r="P31" s="191">
        <f>I31+N31</f>
        <v>2226</v>
      </c>
    </row>
    <row r="32" spans="1:16" ht="19.5" customHeight="1" thickBot="1" x14ac:dyDescent="0.3">
      <c r="A32" s="508"/>
      <c r="B32" s="512" t="s">
        <v>18</v>
      </c>
      <c r="C32" s="513"/>
      <c r="D32" s="513"/>
      <c r="E32" s="198">
        <f>E27+E28+E29+E30+E31</f>
        <v>3788.8396000000002</v>
      </c>
      <c r="F32" s="198">
        <f t="shared" ref="F32:P32" si="3">F27+F28+F29+F30+F31</f>
        <v>2131.6</v>
      </c>
      <c r="G32" s="198">
        <f t="shared" si="3"/>
        <v>2173.13</v>
      </c>
      <c r="H32" s="198">
        <f t="shared" si="3"/>
        <v>4645</v>
      </c>
      <c r="I32" s="198">
        <f t="shared" si="3"/>
        <v>4885.7</v>
      </c>
      <c r="J32" s="198">
        <f t="shared" si="3"/>
        <v>54.784499999999994</v>
      </c>
      <c r="K32" s="198">
        <f t="shared" si="3"/>
        <v>23.064</v>
      </c>
      <c r="L32" s="198">
        <f t="shared" si="3"/>
        <v>23.263999999999999</v>
      </c>
      <c r="M32" s="198">
        <f t="shared" si="3"/>
        <v>411</v>
      </c>
      <c r="N32" s="198">
        <f t="shared" si="3"/>
        <v>413.5</v>
      </c>
      <c r="O32" s="198">
        <f t="shared" si="3"/>
        <v>2196.3940000000002</v>
      </c>
      <c r="P32" s="198">
        <f t="shared" si="3"/>
        <v>5299.2</v>
      </c>
    </row>
    <row r="33" spans="1:16" ht="19.5" customHeight="1" x14ac:dyDescent="0.25">
      <c r="A33" s="514">
        <v>5</v>
      </c>
      <c r="B33" s="478" t="s">
        <v>92</v>
      </c>
      <c r="C33" s="509">
        <f>E38+J38</f>
        <v>6034.4752000000008</v>
      </c>
      <c r="D33" s="186" t="s">
        <v>14</v>
      </c>
      <c r="E33" s="187">
        <v>48.190000000000005</v>
      </c>
      <c r="F33" s="185">
        <v>17</v>
      </c>
      <c r="G33" s="200">
        <v>17.3</v>
      </c>
      <c r="H33" s="201">
        <v>470</v>
      </c>
      <c r="I33" s="201">
        <v>482</v>
      </c>
      <c r="J33" s="187">
        <v>78.58</v>
      </c>
      <c r="K33" s="185"/>
      <c r="L33" s="185"/>
      <c r="M33" s="185"/>
      <c r="N33" s="185"/>
      <c r="O33" s="190">
        <f>G33+L33</f>
        <v>17.3</v>
      </c>
      <c r="P33" s="191">
        <f>I33+N33</f>
        <v>482</v>
      </c>
    </row>
    <row r="34" spans="1:16" ht="19.5" customHeight="1" x14ac:dyDescent="0.25">
      <c r="A34" s="507"/>
      <c r="B34" s="479"/>
      <c r="C34" s="510"/>
      <c r="D34" s="194" t="s">
        <v>78</v>
      </c>
      <c r="E34" s="194">
        <v>0</v>
      </c>
      <c r="F34" s="193">
        <v>0</v>
      </c>
      <c r="G34" s="193">
        <v>0</v>
      </c>
      <c r="H34" s="193">
        <v>0</v>
      </c>
      <c r="I34" s="193">
        <v>0</v>
      </c>
      <c r="J34" s="193">
        <v>0</v>
      </c>
      <c r="K34" s="193"/>
      <c r="L34" s="193"/>
      <c r="M34" s="193"/>
      <c r="N34" s="193"/>
      <c r="O34" s="190">
        <f>G34+L34</f>
        <v>0</v>
      </c>
      <c r="P34" s="191">
        <f>I34+N34</f>
        <v>0</v>
      </c>
    </row>
    <row r="35" spans="1:16" ht="19.5" customHeight="1" x14ac:dyDescent="0.25">
      <c r="A35" s="507"/>
      <c r="B35" s="479"/>
      <c r="C35" s="510"/>
      <c r="D35" s="194" t="s">
        <v>15</v>
      </c>
      <c r="E35" s="194">
        <v>0</v>
      </c>
      <c r="F35" s="193">
        <v>0</v>
      </c>
      <c r="G35" s="193">
        <v>0</v>
      </c>
      <c r="H35" s="193">
        <v>0</v>
      </c>
      <c r="I35" s="193">
        <v>0</v>
      </c>
      <c r="J35" s="187">
        <v>122.78</v>
      </c>
      <c r="K35" s="193">
        <v>100</v>
      </c>
      <c r="L35" s="187">
        <v>100</v>
      </c>
      <c r="M35" s="193">
        <v>195</v>
      </c>
      <c r="N35" s="193">
        <v>195</v>
      </c>
      <c r="O35" s="190">
        <f>G35+L35</f>
        <v>100</v>
      </c>
      <c r="P35" s="191">
        <f>I35+N35</f>
        <v>195</v>
      </c>
    </row>
    <row r="36" spans="1:16" ht="19.5" customHeight="1" x14ac:dyDescent="0.25">
      <c r="A36" s="507"/>
      <c r="B36" s="479"/>
      <c r="C36" s="510"/>
      <c r="D36" s="194" t="s">
        <v>16</v>
      </c>
      <c r="E36" s="187">
        <v>126.91</v>
      </c>
      <c r="F36" s="193">
        <v>66</v>
      </c>
      <c r="G36" s="187">
        <v>66</v>
      </c>
      <c r="H36" s="195">
        <v>61</v>
      </c>
      <c r="I36" s="195">
        <v>61</v>
      </c>
      <c r="J36" s="187">
        <v>3896.6</v>
      </c>
      <c r="K36" s="193">
        <v>2750</v>
      </c>
      <c r="L36" s="187">
        <v>2800</v>
      </c>
      <c r="M36" s="193">
        <v>2180</v>
      </c>
      <c r="N36" s="193">
        <v>2242</v>
      </c>
      <c r="O36" s="190">
        <f>G36+L36</f>
        <v>2866</v>
      </c>
      <c r="P36" s="191">
        <f>I36+N36</f>
        <v>2303</v>
      </c>
    </row>
    <row r="37" spans="1:16" ht="19.5" customHeight="1" thickBot="1" x14ac:dyDescent="0.3">
      <c r="A37" s="507"/>
      <c r="B37" s="480"/>
      <c r="C37" s="511"/>
      <c r="D37" s="197" t="s">
        <v>17</v>
      </c>
      <c r="E37" s="187">
        <v>65.105199999999996</v>
      </c>
      <c r="F37" s="196"/>
      <c r="G37" s="196"/>
      <c r="H37" s="196"/>
      <c r="I37" s="196"/>
      <c r="J37" s="187">
        <v>1696.31</v>
      </c>
      <c r="K37" s="196"/>
      <c r="L37" s="196"/>
      <c r="M37" s="196"/>
      <c r="N37" s="196"/>
      <c r="O37" s="190">
        <f>G37+L37</f>
        <v>0</v>
      </c>
      <c r="P37" s="191">
        <f>I37+N37</f>
        <v>0</v>
      </c>
    </row>
    <row r="38" spans="1:16" ht="19.5" customHeight="1" thickBot="1" x14ac:dyDescent="0.3">
      <c r="A38" s="515"/>
      <c r="B38" s="516" t="s">
        <v>18</v>
      </c>
      <c r="C38" s="517"/>
      <c r="D38" s="517"/>
      <c r="E38" s="198">
        <f>E33+E34+E35+E36+E37</f>
        <v>240.20519999999999</v>
      </c>
      <c r="F38" s="198">
        <f t="shared" ref="F38:P38" si="4">F33+F34+F35+F36+F37</f>
        <v>83</v>
      </c>
      <c r="G38" s="198">
        <f t="shared" si="4"/>
        <v>83.3</v>
      </c>
      <c r="H38" s="198">
        <f t="shared" si="4"/>
        <v>531</v>
      </c>
      <c r="I38" s="198">
        <f t="shared" si="4"/>
        <v>543</v>
      </c>
      <c r="J38" s="199">
        <f t="shared" si="4"/>
        <v>5794.27</v>
      </c>
      <c r="K38" s="198">
        <f t="shared" si="4"/>
        <v>2850</v>
      </c>
      <c r="L38" s="198">
        <f t="shared" si="4"/>
        <v>2900</v>
      </c>
      <c r="M38" s="198">
        <f t="shared" si="4"/>
        <v>2375</v>
      </c>
      <c r="N38" s="198">
        <f t="shared" si="4"/>
        <v>2437</v>
      </c>
      <c r="O38" s="198">
        <f t="shared" si="4"/>
        <v>2983.3</v>
      </c>
      <c r="P38" s="198">
        <f t="shared" si="4"/>
        <v>2980</v>
      </c>
    </row>
    <row r="39" spans="1:16" ht="19.5" customHeight="1" x14ac:dyDescent="0.25">
      <c r="A39" s="518" t="s">
        <v>86</v>
      </c>
      <c r="B39" s="519"/>
      <c r="C39" s="524">
        <f>C33+C27+C21+C15+C9</f>
        <v>121061.7966</v>
      </c>
      <c r="D39" s="228" t="s">
        <v>14</v>
      </c>
      <c r="E39" s="229">
        <f t="shared" ref="E39:N43" si="5">E33+E27+E21+E15+E9</f>
        <v>5276.1581000000006</v>
      </c>
      <c r="F39" s="229">
        <f t="shared" si="5"/>
        <v>3545.7</v>
      </c>
      <c r="G39" s="229">
        <f t="shared" si="5"/>
        <v>3616.2501999999995</v>
      </c>
      <c r="H39" s="229">
        <f t="shared" si="5"/>
        <v>34075</v>
      </c>
      <c r="I39" s="229">
        <f t="shared" si="5"/>
        <v>33712.6</v>
      </c>
      <c r="J39" s="229">
        <f t="shared" si="5"/>
        <v>593.13419999999996</v>
      </c>
      <c r="K39" s="229">
        <f t="shared" si="5"/>
        <v>390</v>
      </c>
      <c r="L39" s="229">
        <f t="shared" si="5"/>
        <v>395.37369999999999</v>
      </c>
      <c r="M39" s="229">
        <f t="shared" si="5"/>
        <v>2010</v>
      </c>
      <c r="N39" s="229">
        <f t="shared" si="5"/>
        <v>2037.2</v>
      </c>
      <c r="O39" s="230">
        <f>G39+L39</f>
        <v>4011.6238999999996</v>
      </c>
      <c r="P39" s="231">
        <f>I39+N39</f>
        <v>35749.799999999996</v>
      </c>
    </row>
    <row r="40" spans="1:16" ht="19.5" customHeight="1" x14ac:dyDescent="0.25">
      <c r="A40" s="520"/>
      <c r="B40" s="521"/>
      <c r="C40" s="525"/>
      <c r="D40" s="232" t="s">
        <v>78</v>
      </c>
      <c r="E40" s="229">
        <f t="shared" si="5"/>
        <v>310.40800000000002</v>
      </c>
      <c r="F40" s="229">
        <f t="shared" si="5"/>
        <v>289.55</v>
      </c>
      <c r="G40" s="229">
        <f t="shared" si="5"/>
        <v>297.35059999999999</v>
      </c>
      <c r="H40" s="229">
        <f t="shared" si="5"/>
        <v>9505</v>
      </c>
      <c r="I40" s="229">
        <f t="shared" si="5"/>
        <v>3905.3</v>
      </c>
      <c r="J40" s="229">
        <f t="shared" si="5"/>
        <v>14</v>
      </c>
      <c r="K40" s="229">
        <f t="shared" si="5"/>
        <v>13</v>
      </c>
      <c r="L40" s="229">
        <f t="shared" si="5"/>
        <v>14</v>
      </c>
      <c r="M40" s="229">
        <f t="shared" si="5"/>
        <v>160</v>
      </c>
      <c r="N40" s="229">
        <f t="shared" si="5"/>
        <v>160</v>
      </c>
      <c r="O40" s="230">
        <f>G40+L40</f>
        <v>311.35059999999999</v>
      </c>
      <c r="P40" s="231">
        <f>I40+N40</f>
        <v>4065.3</v>
      </c>
    </row>
    <row r="41" spans="1:16" ht="19.5" customHeight="1" x14ac:dyDescent="0.25">
      <c r="A41" s="520"/>
      <c r="B41" s="521"/>
      <c r="C41" s="525"/>
      <c r="D41" s="232" t="s">
        <v>15</v>
      </c>
      <c r="E41" s="229">
        <f t="shared" si="5"/>
        <v>882.75559999999996</v>
      </c>
      <c r="F41" s="229">
        <f t="shared" si="5"/>
        <v>484.1</v>
      </c>
      <c r="G41" s="229">
        <f t="shared" si="5"/>
        <v>497.42</v>
      </c>
      <c r="H41" s="229">
        <f t="shared" si="5"/>
        <v>1223.5999999999999</v>
      </c>
      <c r="I41" s="229">
        <f t="shared" si="5"/>
        <v>1243.0999999999999</v>
      </c>
      <c r="J41" s="229">
        <f t="shared" si="5"/>
        <v>784.7192</v>
      </c>
      <c r="K41" s="229">
        <f t="shared" si="5"/>
        <v>240</v>
      </c>
      <c r="L41" s="229">
        <f t="shared" si="5"/>
        <v>245</v>
      </c>
      <c r="M41" s="229">
        <f t="shared" si="5"/>
        <v>675</v>
      </c>
      <c r="N41" s="229">
        <f t="shared" si="5"/>
        <v>699</v>
      </c>
      <c r="O41" s="230">
        <f>G41+L41</f>
        <v>742.42000000000007</v>
      </c>
      <c r="P41" s="231">
        <f>I41+N41</f>
        <v>1942.1</v>
      </c>
    </row>
    <row r="42" spans="1:16" ht="19.5" customHeight="1" x14ac:dyDescent="0.25">
      <c r="A42" s="520"/>
      <c r="B42" s="521"/>
      <c r="C42" s="525"/>
      <c r="D42" s="232" t="s">
        <v>16</v>
      </c>
      <c r="E42" s="229">
        <f t="shared" si="5"/>
        <v>27891.569100000001</v>
      </c>
      <c r="F42" s="229">
        <f t="shared" si="5"/>
        <v>6726.7</v>
      </c>
      <c r="G42" s="229">
        <f t="shared" si="5"/>
        <v>6803.6521999999995</v>
      </c>
      <c r="H42" s="229">
        <f t="shared" si="5"/>
        <v>8756</v>
      </c>
      <c r="I42" s="229">
        <f t="shared" si="5"/>
        <v>8870.6</v>
      </c>
      <c r="J42" s="229">
        <f t="shared" si="5"/>
        <v>46755.611799999999</v>
      </c>
      <c r="K42" s="229">
        <f t="shared" si="5"/>
        <v>31250</v>
      </c>
      <c r="L42" s="229">
        <f t="shared" si="5"/>
        <v>31215.807000000001</v>
      </c>
      <c r="M42" s="229">
        <f t="shared" si="5"/>
        <v>23780</v>
      </c>
      <c r="N42" s="229">
        <f t="shared" si="5"/>
        <v>23362.5</v>
      </c>
      <c r="O42" s="230">
        <f>G42+L42</f>
        <v>38019.459199999998</v>
      </c>
      <c r="P42" s="231">
        <f>I42+N42</f>
        <v>32233.1</v>
      </c>
    </row>
    <row r="43" spans="1:16" ht="19.5" customHeight="1" thickBot="1" x14ac:dyDescent="0.3">
      <c r="A43" s="522"/>
      <c r="B43" s="523"/>
      <c r="C43" s="526"/>
      <c r="D43" s="233" t="s">
        <v>17</v>
      </c>
      <c r="E43" s="229">
        <f t="shared" si="5"/>
        <v>11247.888300000001</v>
      </c>
      <c r="F43" s="229">
        <f t="shared" si="5"/>
        <v>2823.1</v>
      </c>
      <c r="G43" s="229">
        <f t="shared" si="5"/>
        <v>2950.6588999999999</v>
      </c>
      <c r="H43" s="229">
        <f t="shared" si="5"/>
        <v>10176</v>
      </c>
      <c r="I43" s="229">
        <f t="shared" si="5"/>
        <v>10245.700000000001</v>
      </c>
      <c r="J43" s="229">
        <f t="shared" si="5"/>
        <v>27305.552300000003</v>
      </c>
      <c r="K43" s="229">
        <f t="shared" si="5"/>
        <v>2312.5639999999999</v>
      </c>
      <c r="L43" s="229">
        <f t="shared" si="5"/>
        <v>2339.46</v>
      </c>
      <c r="M43" s="229">
        <f t="shared" si="5"/>
        <v>1511</v>
      </c>
      <c r="N43" s="229">
        <f t="shared" si="5"/>
        <v>1563.8</v>
      </c>
      <c r="O43" s="230">
        <f>G43+L43</f>
        <v>5290.1188999999995</v>
      </c>
      <c r="P43" s="231">
        <f>I43+N43</f>
        <v>11809.5</v>
      </c>
    </row>
    <row r="44" spans="1:16" s="203" customFormat="1" ht="27" customHeight="1" thickBot="1" x14ac:dyDescent="0.3">
      <c r="A44" s="505" t="s">
        <v>20</v>
      </c>
      <c r="B44" s="506"/>
      <c r="C44" s="506"/>
      <c r="D44" s="506"/>
      <c r="E44" s="198">
        <f t="shared" ref="E44:P44" si="6">E39+E40+E41+E42+E43</f>
        <v>45608.7791</v>
      </c>
      <c r="F44" s="199">
        <f t="shared" si="6"/>
        <v>13869.15</v>
      </c>
      <c r="G44" s="199">
        <f t="shared" si="6"/>
        <v>14165.331899999999</v>
      </c>
      <c r="H44" s="199">
        <f t="shared" si="6"/>
        <v>63735.6</v>
      </c>
      <c r="I44" s="199">
        <f t="shared" si="6"/>
        <v>57977.3</v>
      </c>
      <c r="J44" s="198">
        <f t="shared" si="6"/>
        <v>75453.017500000002</v>
      </c>
      <c r="K44" s="199">
        <f t="shared" si="6"/>
        <v>34205.563999999998</v>
      </c>
      <c r="L44" s="199">
        <f t="shared" si="6"/>
        <v>34209.640700000004</v>
      </c>
      <c r="M44" s="244">
        <f t="shared" si="6"/>
        <v>28136</v>
      </c>
      <c r="N44" s="199">
        <f t="shared" si="6"/>
        <v>27822.5</v>
      </c>
      <c r="O44" s="199">
        <f t="shared" si="6"/>
        <v>48374.972600000001</v>
      </c>
      <c r="P44" s="199">
        <f t="shared" si="6"/>
        <v>85799.799999999988</v>
      </c>
    </row>
    <row r="46" spans="1:16" x14ac:dyDescent="0.25">
      <c r="E46" s="204"/>
      <c r="J46" s="204"/>
    </row>
    <row r="47" spans="1:16" ht="14.25" x14ac:dyDescent="0.25">
      <c r="G47" s="205"/>
      <c r="H47" s="205"/>
      <c r="I47" s="205"/>
      <c r="J47" s="206"/>
      <c r="K47" s="205"/>
      <c r="L47" s="205"/>
      <c r="M47" s="205"/>
      <c r="N47" s="205"/>
    </row>
    <row r="49" spans="6:16" ht="14.25" x14ac:dyDescent="0.25">
      <c r="F49" s="205"/>
      <c r="G49" s="205"/>
      <c r="H49" s="205"/>
      <c r="I49" s="205"/>
      <c r="J49" s="208"/>
      <c r="K49" s="205"/>
      <c r="L49" s="205"/>
      <c r="M49" s="205"/>
      <c r="N49" s="205"/>
    </row>
    <row r="50" spans="6:16" ht="14.25" x14ac:dyDescent="0.25">
      <c r="F50" s="205"/>
      <c r="G50" s="205"/>
      <c r="H50" s="205"/>
      <c r="I50" s="205"/>
      <c r="J50" s="206"/>
      <c r="K50" s="205"/>
      <c r="L50" s="205"/>
      <c r="M50" s="205"/>
      <c r="N50" s="205"/>
    </row>
    <row r="51" spans="6:16" x14ac:dyDescent="0.25">
      <c r="F51" s="205"/>
    </row>
    <row r="52" spans="6:16" ht="14.25" x14ac:dyDescent="0.25">
      <c r="G52" s="206"/>
      <c r="H52" s="203"/>
      <c r="I52" s="209"/>
      <c r="J52" s="203"/>
      <c r="K52" s="203"/>
      <c r="L52" s="206"/>
      <c r="M52" s="203"/>
      <c r="N52" s="206"/>
      <c r="O52" s="203"/>
      <c r="P52" s="206"/>
    </row>
    <row r="54" spans="6:16" x14ac:dyDescent="0.25">
      <c r="F54" s="207"/>
      <c r="G54" s="207"/>
      <c r="H54" s="205"/>
      <c r="I54" s="205"/>
    </row>
    <row r="55" spans="6:16" x14ac:dyDescent="0.25">
      <c r="F55" s="207"/>
      <c r="G55" s="207"/>
      <c r="H55" s="207"/>
      <c r="I55" s="207"/>
    </row>
    <row r="56" spans="6:16" x14ac:dyDescent="0.25">
      <c r="F56" s="207"/>
      <c r="G56" s="207"/>
      <c r="H56" s="207"/>
      <c r="I56" s="207"/>
    </row>
    <row r="57" spans="6:16" x14ac:dyDescent="0.25">
      <c r="F57" s="207"/>
      <c r="G57" s="207"/>
      <c r="H57" s="207"/>
      <c r="I57" s="207"/>
    </row>
    <row r="58" spans="6:16" x14ac:dyDescent="0.25">
      <c r="F58" s="207"/>
      <c r="G58" s="207"/>
      <c r="H58" s="207"/>
      <c r="I58" s="207"/>
    </row>
  </sheetData>
  <mergeCells count="41">
    <mergeCell ref="B2:P2"/>
    <mergeCell ref="B3:P3"/>
    <mergeCell ref="B4:P4"/>
    <mergeCell ref="A5:A7"/>
    <mergeCell ref="B5:B7"/>
    <mergeCell ref="C5:C7"/>
    <mergeCell ref="D5:D7"/>
    <mergeCell ref="E5:I5"/>
    <mergeCell ref="J5:N5"/>
    <mergeCell ref="O5:P5"/>
    <mergeCell ref="O6:O7"/>
    <mergeCell ref="P6:P7"/>
    <mergeCell ref="F6:G6"/>
    <mergeCell ref="H6:I6"/>
    <mergeCell ref="J6:J7"/>
    <mergeCell ref="K6:L6"/>
    <mergeCell ref="M6:N6"/>
    <mergeCell ref="A15:A20"/>
    <mergeCell ref="B15:B19"/>
    <mergeCell ref="C15:C19"/>
    <mergeCell ref="B20:D20"/>
    <mergeCell ref="A9:A14"/>
    <mergeCell ref="B9:B13"/>
    <mergeCell ref="C9:C13"/>
    <mergeCell ref="B14:D14"/>
    <mergeCell ref="E6:E7"/>
    <mergeCell ref="A21:A26"/>
    <mergeCell ref="B21:B25"/>
    <mergeCell ref="C21:C25"/>
    <mergeCell ref="B26:D26"/>
    <mergeCell ref="A39:B43"/>
    <mergeCell ref="C39:C43"/>
    <mergeCell ref="A44:D44"/>
    <mergeCell ref="A27:A32"/>
    <mergeCell ref="B27:B31"/>
    <mergeCell ref="C27:C31"/>
    <mergeCell ref="B32:D32"/>
    <mergeCell ref="A33:A38"/>
    <mergeCell ref="B33:B37"/>
    <mergeCell ref="C33:C37"/>
    <mergeCell ref="B38:D38"/>
  </mergeCells>
  <printOptions horizontalCentered="1"/>
  <pageMargins left="0" right="0" top="0.5" bottom="0.3" header="0.25" footer="0.25"/>
  <pageSetup paperSize="9" scale="75" orientation="landscape" r:id="rId1"/>
  <headerFooter alignWithMargins="0"/>
  <ignoredErrors>
    <ignoredError sqref="O14:P4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A9D90-5D28-4FA1-8B24-0F4D701A572B}">
  <sheetPr>
    <tabColor rgb="FF00B0F0"/>
  </sheetPr>
  <dimension ref="A1:R67"/>
  <sheetViews>
    <sheetView workbookViewId="0">
      <selection activeCell="R21" sqref="R21"/>
    </sheetView>
  </sheetViews>
  <sheetFormatPr defaultRowHeight="12.75" x14ac:dyDescent="0.2"/>
  <cols>
    <col min="1" max="1" width="4.85546875" style="221" customWidth="1"/>
    <col min="2" max="2" width="13.42578125" style="221" customWidth="1"/>
    <col min="3" max="3" width="12.28515625" style="221" customWidth="1"/>
    <col min="4" max="4" width="14" style="221" customWidth="1"/>
    <col min="5" max="5" width="14.7109375" style="221" customWidth="1"/>
    <col min="6" max="6" width="10.7109375" style="221" bestFit="1" customWidth="1"/>
    <col min="7" max="7" width="10" style="221" bestFit="1" customWidth="1"/>
    <col min="8" max="8" width="10.7109375" style="221" bestFit="1" customWidth="1"/>
    <col min="9" max="9" width="11" style="221" bestFit="1" customWidth="1"/>
    <col min="10" max="10" width="14.7109375" style="222" customWidth="1"/>
    <col min="11" max="11" width="9.7109375" style="221" bestFit="1" customWidth="1"/>
    <col min="12" max="14" width="9.28515625" style="221" bestFit="1" customWidth="1"/>
    <col min="15" max="15" width="10" style="221" bestFit="1" customWidth="1"/>
    <col min="16" max="16" width="13.42578125" style="221" customWidth="1"/>
    <col min="17" max="16384" width="9.140625" style="221"/>
  </cols>
  <sheetData>
    <row r="1" spans="1:17" s="124" customFormat="1" ht="18" customHeight="1" x14ac:dyDescent="0.4">
      <c r="B1" s="497" t="s">
        <v>0</v>
      </c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</row>
    <row r="2" spans="1:17" s="125" customFormat="1" ht="17.25" customHeight="1" x14ac:dyDescent="0.35">
      <c r="A2" s="124"/>
      <c r="B2" s="538" t="s">
        <v>93</v>
      </c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</row>
    <row r="3" spans="1:17" s="125" customFormat="1" ht="17.25" customHeight="1" x14ac:dyDescent="0.35">
      <c r="A3" s="124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</row>
    <row r="4" spans="1:17" s="123" customFormat="1" ht="28.5" customHeight="1" thickBot="1" x14ac:dyDescent="0.4">
      <c r="B4" s="499" t="s">
        <v>66</v>
      </c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</row>
    <row r="5" spans="1:17" s="126" customFormat="1" ht="31.5" customHeight="1" thickBot="1" x14ac:dyDescent="0.3">
      <c r="A5" s="533" t="s">
        <v>1</v>
      </c>
      <c r="B5" s="536" t="s">
        <v>72</v>
      </c>
      <c r="C5" s="447" t="s">
        <v>61</v>
      </c>
      <c r="D5" s="449" t="s">
        <v>2</v>
      </c>
      <c r="E5" s="451" t="s">
        <v>3</v>
      </c>
      <c r="F5" s="452"/>
      <c r="G5" s="452"/>
      <c r="H5" s="452"/>
      <c r="I5" s="453"/>
      <c r="J5" s="451" t="s">
        <v>4</v>
      </c>
      <c r="K5" s="452"/>
      <c r="L5" s="452"/>
      <c r="M5" s="452"/>
      <c r="N5" s="453"/>
      <c r="O5" s="454" t="s">
        <v>5</v>
      </c>
      <c r="P5" s="455"/>
    </row>
    <row r="6" spans="1:17" s="126" customFormat="1" ht="50.25" customHeight="1" x14ac:dyDescent="0.25">
      <c r="A6" s="534"/>
      <c r="B6" s="537"/>
      <c r="C6" s="448"/>
      <c r="D6" s="450"/>
      <c r="E6" s="469" t="s">
        <v>59</v>
      </c>
      <c r="F6" s="470" t="s">
        <v>6</v>
      </c>
      <c r="G6" s="470"/>
      <c r="H6" s="470" t="s">
        <v>7</v>
      </c>
      <c r="I6" s="471"/>
      <c r="J6" s="469" t="s">
        <v>60</v>
      </c>
      <c r="K6" s="470" t="s">
        <v>8</v>
      </c>
      <c r="L6" s="470"/>
      <c r="M6" s="470" t="s">
        <v>9</v>
      </c>
      <c r="N6" s="539"/>
      <c r="O6" s="546" t="s">
        <v>10</v>
      </c>
      <c r="P6" s="540" t="s">
        <v>11</v>
      </c>
    </row>
    <row r="7" spans="1:17" s="126" customFormat="1" ht="53.25" customHeight="1" thickBot="1" x14ac:dyDescent="0.3">
      <c r="A7" s="534"/>
      <c r="B7" s="537"/>
      <c r="C7" s="448"/>
      <c r="D7" s="450"/>
      <c r="E7" s="469"/>
      <c r="F7" s="112" t="s">
        <v>12</v>
      </c>
      <c r="G7" s="112" t="s">
        <v>13</v>
      </c>
      <c r="H7" s="112" t="s">
        <v>12</v>
      </c>
      <c r="I7" s="112" t="s">
        <v>13</v>
      </c>
      <c r="J7" s="469"/>
      <c r="K7" s="112" t="s">
        <v>12</v>
      </c>
      <c r="L7" s="112" t="s">
        <v>13</v>
      </c>
      <c r="M7" s="112" t="s">
        <v>12</v>
      </c>
      <c r="N7" s="245" t="s">
        <v>13</v>
      </c>
      <c r="O7" s="547"/>
      <c r="P7" s="541"/>
    </row>
    <row r="8" spans="1:17" s="126" customFormat="1" ht="14.25" customHeight="1" thickBot="1" x14ac:dyDescent="0.3">
      <c r="A8" s="180">
        <v>1</v>
      </c>
      <c r="B8" s="181">
        <v>2</v>
      </c>
      <c r="C8" s="181">
        <v>3</v>
      </c>
      <c r="D8" s="181">
        <v>4</v>
      </c>
      <c r="E8" s="181">
        <v>5</v>
      </c>
      <c r="F8" s="181">
        <v>6</v>
      </c>
      <c r="G8" s="181">
        <v>7</v>
      </c>
      <c r="H8" s="181">
        <v>8</v>
      </c>
      <c r="I8" s="181">
        <v>9</v>
      </c>
      <c r="J8" s="181">
        <v>10</v>
      </c>
      <c r="K8" s="181">
        <v>11</v>
      </c>
      <c r="L8" s="181">
        <v>12</v>
      </c>
      <c r="M8" s="181">
        <v>13</v>
      </c>
      <c r="N8" s="246">
        <v>14</v>
      </c>
      <c r="O8" s="251">
        <v>15</v>
      </c>
      <c r="P8" s="255">
        <v>16</v>
      </c>
    </row>
    <row r="9" spans="1:17" s="220" customFormat="1" ht="14.25" customHeight="1" x14ac:dyDescent="0.25">
      <c r="A9" s="542">
        <v>1</v>
      </c>
      <c r="B9" s="545" t="s">
        <v>96</v>
      </c>
      <c r="C9" s="550">
        <f>E14+J14</f>
        <v>3087</v>
      </c>
      <c r="D9" s="218" t="s">
        <v>14</v>
      </c>
      <c r="E9" s="189">
        <v>509.87</v>
      </c>
      <c r="F9" s="201">
        <v>509.87</v>
      </c>
      <c r="G9" s="189">
        <v>282.38</v>
      </c>
      <c r="H9" s="201">
        <v>4648</v>
      </c>
      <c r="I9" s="280">
        <v>3501.2</v>
      </c>
      <c r="J9" s="189">
        <v>0</v>
      </c>
      <c r="K9" s="201">
        <v>0</v>
      </c>
      <c r="L9" s="189">
        <v>0</v>
      </c>
      <c r="M9" s="201">
        <v>0</v>
      </c>
      <c r="N9" s="189">
        <v>0</v>
      </c>
      <c r="O9" s="281">
        <f>G9+L9</f>
        <v>282.38</v>
      </c>
      <c r="P9" s="282">
        <f>H9+M9</f>
        <v>4648</v>
      </c>
      <c r="Q9" s="219"/>
    </row>
    <row r="10" spans="1:17" s="220" customFormat="1" ht="14.25" customHeight="1" x14ac:dyDescent="0.25">
      <c r="A10" s="543"/>
      <c r="B10" s="479"/>
      <c r="C10" s="551"/>
      <c r="D10" s="138" t="s">
        <v>78</v>
      </c>
      <c r="E10" s="189">
        <v>106.34</v>
      </c>
      <c r="F10" s="189">
        <v>106.34</v>
      </c>
      <c r="G10" s="189">
        <v>98.87</v>
      </c>
      <c r="H10" s="189">
        <v>1720.2</v>
      </c>
      <c r="I10" s="189">
        <v>1370.3</v>
      </c>
      <c r="J10" s="189">
        <v>0</v>
      </c>
      <c r="K10" s="189">
        <v>0</v>
      </c>
      <c r="L10" s="189">
        <v>0</v>
      </c>
      <c r="M10" s="189">
        <v>0</v>
      </c>
      <c r="N10" s="189">
        <v>0</v>
      </c>
      <c r="O10" s="281">
        <f t="shared" ref="O10:P13" si="0">G10+L10</f>
        <v>98.87</v>
      </c>
      <c r="P10" s="282">
        <f t="shared" si="0"/>
        <v>1720.2</v>
      </c>
      <c r="Q10" s="219"/>
    </row>
    <row r="11" spans="1:17" s="136" customFormat="1" ht="14.25" customHeight="1" x14ac:dyDescent="0.25">
      <c r="A11" s="543"/>
      <c r="B11" s="479"/>
      <c r="C11" s="551"/>
      <c r="D11" s="137" t="s">
        <v>15</v>
      </c>
      <c r="E11" s="189">
        <v>0</v>
      </c>
      <c r="F11" s="189">
        <v>0</v>
      </c>
      <c r="G11" s="189">
        <v>0</v>
      </c>
      <c r="H11" s="189">
        <v>0</v>
      </c>
      <c r="I11" s="189">
        <v>0</v>
      </c>
      <c r="J11" s="189">
        <v>0</v>
      </c>
      <c r="K11" s="189">
        <v>0</v>
      </c>
      <c r="L11" s="189">
        <v>0</v>
      </c>
      <c r="M11" s="189">
        <v>0</v>
      </c>
      <c r="N11" s="189">
        <v>0</v>
      </c>
      <c r="O11" s="281">
        <f t="shared" si="0"/>
        <v>0</v>
      </c>
      <c r="P11" s="282">
        <f t="shared" si="0"/>
        <v>0</v>
      </c>
    </row>
    <row r="12" spans="1:17" s="136" customFormat="1" ht="14.25" customHeight="1" x14ac:dyDescent="0.25">
      <c r="A12" s="543"/>
      <c r="B12" s="479"/>
      <c r="C12" s="551"/>
      <c r="D12" s="137" t="s">
        <v>16</v>
      </c>
      <c r="E12" s="189">
        <v>208.88</v>
      </c>
      <c r="F12" s="189">
        <v>208.88</v>
      </c>
      <c r="G12" s="189">
        <v>0</v>
      </c>
      <c r="H12" s="189">
        <v>0</v>
      </c>
      <c r="I12" s="189">
        <v>0</v>
      </c>
      <c r="J12" s="189">
        <v>186.41</v>
      </c>
      <c r="K12" s="189">
        <v>186.41</v>
      </c>
      <c r="L12" s="189">
        <v>0</v>
      </c>
      <c r="M12" s="189">
        <v>0</v>
      </c>
      <c r="N12" s="189">
        <v>0</v>
      </c>
      <c r="O12" s="281">
        <f t="shared" si="0"/>
        <v>0</v>
      </c>
      <c r="P12" s="282">
        <f t="shared" si="0"/>
        <v>0</v>
      </c>
    </row>
    <row r="13" spans="1:17" s="136" customFormat="1" ht="14.25" customHeight="1" thickBot="1" x14ac:dyDescent="0.3">
      <c r="A13" s="544"/>
      <c r="B13" s="480"/>
      <c r="C13" s="552"/>
      <c r="D13" s="139" t="s">
        <v>17</v>
      </c>
      <c r="E13" s="283">
        <v>1703.14</v>
      </c>
      <c r="F13" s="283">
        <v>1703.14</v>
      </c>
      <c r="G13" s="283">
        <v>4.1500000000000004</v>
      </c>
      <c r="H13" s="283">
        <v>5</v>
      </c>
      <c r="I13" s="283">
        <v>5</v>
      </c>
      <c r="J13" s="283">
        <v>372.36</v>
      </c>
      <c r="K13" s="283">
        <v>372.36</v>
      </c>
      <c r="L13" s="283">
        <v>0</v>
      </c>
      <c r="M13" s="283">
        <v>0</v>
      </c>
      <c r="N13" s="283">
        <v>0</v>
      </c>
      <c r="O13" s="284">
        <f t="shared" si="0"/>
        <v>4.1500000000000004</v>
      </c>
      <c r="P13" s="285">
        <f t="shared" si="0"/>
        <v>5</v>
      </c>
      <c r="Q13" s="226"/>
    </row>
    <row r="14" spans="1:17" s="225" customFormat="1" ht="15" thickBot="1" x14ac:dyDescent="0.3">
      <c r="A14" s="484" t="s">
        <v>97</v>
      </c>
      <c r="B14" s="485"/>
      <c r="C14" s="485"/>
      <c r="D14" s="141"/>
      <c r="E14" s="286">
        <f>SUM(E9:E13)</f>
        <v>2528.23</v>
      </c>
      <c r="F14" s="286">
        <f>SUM(F9:F13)</f>
        <v>2528.23</v>
      </c>
      <c r="G14" s="286">
        <f t="shared" ref="G14:O14" si="1">SUM(G9:G13)</f>
        <v>385.4</v>
      </c>
      <c r="H14" s="286">
        <f t="shared" si="1"/>
        <v>6373.2</v>
      </c>
      <c r="I14" s="286">
        <f t="shared" si="1"/>
        <v>4876.5</v>
      </c>
      <c r="J14" s="286">
        <f t="shared" si="1"/>
        <v>558.77</v>
      </c>
      <c r="K14" s="286">
        <f t="shared" si="1"/>
        <v>558.77</v>
      </c>
      <c r="L14" s="286">
        <f t="shared" si="1"/>
        <v>0</v>
      </c>
      <c r="M14" s="286">
        <f t="shared" si="1"/>
        <v>0</v>
      </c>
      <c r="N14" s="286">
        <f t="shared" si="1"/>
        <v>0</v>
      </c>
      <c r="O14" s="286">
        <f t="shared" si="1"/>
        <v>385.4</v>
      </c>
      <c r="P14" s="287">
        <f t="shared" ref="P14" si="2">I14+N14</f>
        <v>4876.5</v>
      </c>
    </row>
    <row r="15" spans="1:17" ht="14.25" customHeight="1" x14ac:dyDescent="0.2">
      <c r="A15" s="542">
        <v>2</v>
      </c>
      <c r="B15" s="545" t="s">
        <v>98</v>
      </c>
      <c r="C15" s="550">
        <f>E20+J20</f>
        <v>7061.31</v>
      </c>
      <c r="D15" s="218" t="s">
        <v>14</v>
      </c>
      <c r="E15" s="189">
        <v>2186.5700000000002</v>
      </c>
      <c r="F15" s="201">
        <v>2186.5700000000002</v>
      </c>
      <c r="G15" s="189">
        <v>1630.3</v>
      </c>
      <c r="H15" s="201">
        <v>42227.360000000001</v>
      </c>
      <c r="I15" s="280">
        <v>33392.259999999995</v>
      </c>
      <c r="J15" s="189">
        <v>408.04</v>
      </c>
      <c r="K15" s="201">
        <v>408.04</v>
      </c>
      <c r="L15" s="189">
        <v>341.1</v>
      </c>
      <c r="M15" s="201">
        <v>0</v>
      </c>
      <c r="N15" s="189">
        <v>0</v>
      </c>
      <c r="O15" s="281">
        <f>G15+L15</f>
        <v>1971.4</v>
      </c>
      <c r="P15" s="282">
        <f>H15+M15</f>
        <v>42227.360000000001</v>
      </c>
    </row>
    <row r="16" spans="1:17" ht="14.25" customHeight="1" x14ac:dyDescent="0.2">
      <c r="A16" s="543"/>
      <c r="B16" s="479"/>
      <c r="C16" s="551"/>
      <c r="D16" s="138" t="s">
        <v>78</v>
      </c>
      <c r="E16" s="189">
        <v>98.5</v>
      </c>
      <c r="F16" s="189">
        <v>98.5</v>
      </c>
      <c r="G16" s="189">
        <v>16.97</v>
      </c>
      <c r="H16" s="189">
        <v>505.8</v>
      </c>
      <c r="I16" s="189">
        <v>505.8</v>
      </c>
      <c r="J16" s="189">
        <v>0</v>
      </c>
      <c r="K16" s="189">
        <v>0</v>
      </c>
      <c r="L16" s="189">
        <v>0</v>
      </c>
      <c r="M16" s="189">
        <v>0</v>
      </c>
      <c r="N16" s="189">
        <v>0</v>
      </c>
      <c r="O16" s="281">
        <f t="shared" ref="O16:P19" si="3">G16+L16</f>
        <v>16.97</v>
      </c>
      <c r="P16" s="282">
        <f t="shared" si="3"/>
        <v>505.8</v>
      </c>
    </row>
    <row r="17" spans="1:17" ht="14.25" customHeight="1" x14ac:dyDescent="0.2">
      <c r="A17" s="543"/>
      <c r="B17" s="479"/>
      <c r="C17" s="551"/>
      <c r="D17" s="137" t="s">
        <v>15</v>
      </c>
      <c r="E17" s="189">
        <v>0</v>
      </c>
      <c r="F17" s="189">
        <v>0</v>
      </c>
      <c r="G17" s="189">
        <v>0</v>
      </c>
      <c r="H17" s="189">
        <v>0</v>
      </c>
      <c r="I17" s="189">
        <v>0</v>
      </c>
      <c r="J17" s="189">
        <v>126.03</v>
      </c>
      <c r="K17" s="189">
        <v>126.03</v>
      </c>
      <c r="L17" s="189">
        <v>126.03</v>
      </c>
      <c r="M17" s="189">
        <v>0</v>
      </c>
      <c r="N17" s="189">
        <v>0</v>
      </c>
      <c r="O17" s="281">
        <f t="shared" si="3"/>
        <v>126.03</v>
      </c>
      <c r="P17" s="282">
        <f t="shared" si="3"/>
        <v>0</v>
      </c>
    </row>
    <row r="18" spans="1:17" ht="14.25" customHeight="1" x14ac:dyDescent="0.2">
      <c r="A18" s="543"/>
      <c r="B18" s="479"/>
      <c r="C18" s="551"/>
      <c r="D18" s="137" t="s">
        <v>16</v>
      </c>
      <c r="E18" s="189">
        <v>508.47</v>
      </c>
      <c r="F18" s="189">
        <v>508.47</v>
      </c>
      <c r="G18" s="189">
        <v>38</v>
      </c>
      <c r="H18" s="189">
        <v>57.7</v>
      </c>
      <c r="I18" s="189">
        <v>57.7</v>
      </c>
      <c r="J18" s="189">
        <v>165.6</v>
      </c>
      <c r="K18" s="189">
        <v>165.6</v>
      </c>
      <c r="L18" s="189">
        <v>0</v>
      </c>
      <c r="M18" s="189">
        <v>0</v>
      </c>
      <c r="N18" s="189">
        <v>0</v>
      </c>
      <c r="O18" s="281">
        <f t="shared" si="3"/>
        <v>38</v>
      </c>
      <c r="P18" s="282">
        <f t="shared" si="3"/>
        <v>57.7</v>
      </c>
    </row>
    <row r="19" spans="1:17" ht="14.25" customHeight="1" thickBot="1" x14ac:dyDescent="0.25">
      <c r="A19" s="544"/>
      <c r="B19" s="480"/>
      <c r="C19" s="552"/>
      <c r="D19" s="139" t="s">
        <v>17</v>
      </c>
      <c r="E19" s="283">
        <v>3060.92</v>
      </c>
      <c r="F19" s="283">
        <v>3060.92</v>
      </c>
      <c r="G19" s="283">
        <v>231.15</v>
      </c>
      <c r="H19" s="283">
        <v>29775.140000000003</v>
      </c>
      <c r="I19" s="283">
        <v>29086.640000000003</v>
      </c>
      <c r="J19" s="283">
        <v>507.18</v>
      </c>
      <c r="K19" s="283">
        <v>507.18</v>
      </c>
      <c r="L19" s="283">
        <v>1.93</v>
      </c>
      <c r="M19" s="283">
        <v>0</v>
      </c>
      <c r="N19" s="283">
        <v>0</v>
      </c>
      <c r="O19" s="284">
        <f t="shared" si="3"/>
        <v>233.08</v>
      </c>
      <c r="P19" s="285">
        <f t="shared" si="3"/>
        <v>29775.140000000003</v>
      </c>
    </row>
    <row r="20" spans="1:17" ht="15" thickBot="1" x14ac:dyDescent="0.25">
      <c r="A20" s="484" t="s">
        <v>97</v>
      </c>
      <c r="B20" s="485"/>
      <c r="C20" s="485"/>
      <c r="D20" s="141"/>
      <c r="E20" s="286">
        <f>SUM(E15:E19)</f>
        <v>5854.46</v>
      </c>
      <c r="F20" s="286">
        <f>SUM(F15:F19)</f>
        <v>5854.46</v>
      </c>
      <c r="G20" s="286">
        <f t="shared" ref="G20:O20" si="4">SUM(G15:G19)</f>
        <v>1916.42</v>
      </c>
      <c r="H20" s="286">
        <f t="shared" si="4"/>
        <v>72566</v>
      </c>
      <c r="I20" s="286">
        <f t="shared" si="4"/>
        <v>63042.399999999994</v>
      </c>
      <c r="J20" s="286">
        <f t="shared" si="4"/>
        <v>1206.8500000000001</v>
      </c>
      <c r="K20" s="286">
        <f t="shared" si="4"/>
        <v>1206.8500000000001</v>
      </c>
      <c r="L20" s="286">
        <f t="shared" si="4"/>
        <v>469.06</v>
      </c>
      <c r="M20" s="286">
        <f t="shared" si="4"/>
        <v>0</v>
      </c>
      <c r="N20" s="286">
        <f t="shared" si="4"/>
        <v>0</v>
      </c>
      <c r="O20" s="286">
        <f t="shared" si="4"/>
        <v>2385.48</v>
      </c>
      <c r="P20" s="287">
        <f t="shared" ref="P20" si="5">I20+N20</f>
        <v>63042.399999999994</v>
      </c>
    </row>
    <row r="21" spans="1:17" s="136" customFormat="1" ht="14.25" customHeight="1" x14ac:dyDescent="0.25">
      <c r="A21" s="542">
        <v>3</v>
      </c>
      <c r="B21" s="545" t="s">
        <v>99</v>
      </c>
      <c r="C21" s="550">
        <f>E26+J26</f>
        <v>783.8599999999999</v>
      </c>
      <c r="D21" s="218" t="s">
        <v>14</v>
      </c>
      <c r="E21" s="189">
        <v>117.45</v>
      </c>
      <c r="F21" s="201">
        <v>117.45</v>
      </c>
      <c r="G21" s="189">
        <v>84.94</v>
      </c>
      <c r="H21" s="201">
        <v>1366.5</v>
      </c>
      <c r="I21" s="280">
        <v>1366.5</v>
      </c>
      <c r="J21" s="189">
        <v>183.95</v>
      </c>
      <c r="K21" s="201">
        <v>183.95</v>
      </c>
      <c r="L21" s="189">
        <v>0</v>
      </c>
      <c r="M21" s="201">
        <v>0</v>
      </c>
      <c r="N21" s="189">
        <v>0</v>
      </c>
      <c r="O21" s="281">
        <f>G21+L21</f>
        <v>84.94</v>
      </c>
      <c r="P21" s="282">
        <f>H21+M21</f>
        <v>1366.5</v>
      </c>
    </row>
    <row r="22" spans="1:17" s="136" customFormat="1" ht="14.25" customHeight="1" x14ac:dyDescent="0.25">
      <c r="A22" s="543"/>
      <c r="B22" s="479"/>
      <c r="C22" s="551"/>
      <c r="D22" s="138" t="s">
        <v>78</v>
      </c>
      <c r="E22" s="189">
        <v>0.67</v>
      </c>
      <c r="F22" s="189">
        <f t="shared" ref="F22:F24" si="6">E22-G22</f>
        <v>0.67</v>
      </c>
      <c r="G22" s="189">
        <v>0</v>
      </c>
      <c r="H22" s="189">
        <v>0</v>
      </c>
      <c r="I22" s="189">
        <v>0</v>
      </c>
      <c r="J22" s="189">
        <v>0</v>
      </c>
      <c r="K22" s="189">
        <v>0</v>
      </c>
      <c r="L22" s="189">
        <v>0</v>
      </c>
      <c r="M22" s="189">
        <v>0</v>
      </c>
      <c r="N22" s="189">
        <v>0</v>
      </c>
      <c r="O22" s="281">
        <f t="shared" ref="O22:P25" si="7">G22+L22</f>
        <v>0</v>
      </c>
      <c r="P22" s="282">
        <f t="shared" si="7"/>
        <v>0</v>
      </c>
    </row>
    <row r="23" spans="1:17" s="136" customFormat="1" ht="14.25" customHeight="1" x14ac:dyDescent="0.25">
      <c r="A23" s="543"/>
      <c r="B23" s="479"/>
      <c r="C23" s="551"/>
      <c r="D23" s="137" t="s">
        <v>15</v>
      </c>
      <c r="E23" s="189">
        <v>0</v>
      </c>
      <c r="F23" s="189">
        <f t="shared" si="6"/>
        <v>0</v>
      </c>
      <c r="G23" s="189">
        <v>0</v>
      </c>
      <c r="H23" s="189">
        <v>0</v>
      </c>
      <c r="I23" s="189">
        <v>0</v>
      </c>
      <c r="J23" s="189">
        <v>0</v>
      </c>
      <c r="K23" s="189">
        <v>0</v>
      </c>
      <c r="L23" s="189">
        <v>0</v>
      </c>
      <c r="M23" s="189">
        <v>0</v>
      </c>
      <c r="N23" s="189">
        <v>0</v>
      </c>
      <c r="O23" s="281">
        <f t="shared" si="7"/>
        <v>0</v>
      </c>
      <c r="P23" s="282">
        <f t="shared" si="7"/>
        <v>0</v>
      </c>
    </row>
    <row r="24" spans="1:17" s="136" customFormat="1" ht="14.25" customHeight="1" x14ac:dyDescent="0.25">
      <c r="A24" s="543"/>
      <c r="B24" s="479"/>
      <c r="C24" s="551"/>
      <c r="D24" s="137" t="s">
        <v>16</v>
      </c>
      <c r="E24" s="189">
        <v>37.089999999999996</v>
      </c>
      <c r="F24" s="189">
        <f t="shared" si="6"/>
        <v>37.089999999999996</v>
      </c>
      <c r="G24" s="189">
        <v>0</v>
      </c>
      <c r="H24" s="189">
        <v>0</v>
      </c>
      <c r="I24" s="189">
        <v>0</v>
      </c>
      <c r="J24" s="189">
        <v>0</v>
      </c>
      <c r="K24" s="189">
        <v>0</v>
      </c>
      <c r="L24" s="189">
        <v>0</v>
      </c>
      <c r="M24" s="189">
        <v>0</v>
      </c>
      <c r="N24" s="189">
        <v>0</v>
      </c>
      <c r="O24" s="281">
        <f t="shared" si="7"/>
        <v>0</v>
      </c>
      <c r="P24" s="282">
        <f t="shared" si="7"/>
        <v>0</v>
      </c>
    </row>
    <row r="25" spans="1:17" s="136" customFormat="1" ht="14.25" customHeight="1" thickBot="1" x14ac:dyDescent="0.3">
      <c r="A25" s="544"/>
      <c r="B25" s="480"/>
      <c r="C25" s="552"/>
      <c r="D25" s="139" t="s">
        <v>17</v>
      </c>
      <c r="E25" s="283">
        <v>444.7</v>
      </c>
      <c r="F25" s="283">
        <v>444.7</v>
      </c>
      <c r="G25" s="283">
        <v>0.74</v>
      </c>
      <c r="H25" s="283">
        <v>15</v>
      </c>
      <c r="I25" s="283">
        <v>15</v>
      </c>
      <c r="J25" s="283">
        <v>0</v>
      </c>
      <c r="K25" s="283">
        <v>0</v>
      </c>
      <c r="L25" s="283">
        <v>0</v>
      </c>
      <c r="M25" s="283">
        <v>0</v>
      </c>
      <c r="N25" s="283">
        <v>0</v>
      </c>
      <c r="O25" s="284">
        <f t="shared" si="7"/>
        <v>0.74</v>
      </c>
      <c r="P25" s="285">
        <f t="shared" si="7"/>
        <v>15</v>
      </c>
    </row>
    <row r="26" spans="1:17" s="225" customFormat="1" ht="15" thickBot="1" x14ac:dyDescent="0.3">
      <c r="A26" s="484" t="s">
        <v>97</v>
      </c>
      <c r="B26" s="485"/>
      <c r="C26" s="485"/>
      <c r="D26" s="141"/>
      <c r="E26" s="286">
        <f>SUM(E21:E25)</f>
        <v>599.91</v>
      </c>
      <c r="F26" s="286">
        <f>SUM(F21:F25)</f>
        <v>599.91</v>
      </c>
      <c r="G26" s="286">
        <f t="shared" ref="G26:O26" si="8">SUM(G21:G25)</f>
        <v>85.679999999999993</v>
      </c>
      <c r="H26" s="286">
        <f t="shared" si="8"/>
        <v>1381.5</v>
      </c>
      <c r="I26" s="286">
        <f t="shared" si="8"/>
        <v>1381.5</v>
      </c>
      <c r="J26" s="286">
        <f t="shared" si="8"/>
        <v>183.95</v>
      </c>
      <c r="K26" s="286">
        <f t="shared" si="8"/>
        <v>183.95</v>
      </c>
      <c r="L26" s="286">
        <f t="shared" si="8"/>
        <v>0</v>
      </c>
      <c r="M26" s="286">
        <f t="shared" si="8"/>
        <v>0</v>
      </c>
      <c r="N26" s="286">
        <f t="shared" si="8"/>
        <v>0</v>
      </c>
      <c r="O26" s="286">
        <f t="shared" si="8"/>
        <v>85.679999999999993</v>
      </c>
      <c r="P26" s="287">
        <f t="shared" ref="P26" si="9">I26+N26</f>
        <v>1381.5</v>
      </c>
      <c r="Q26" s="224"/>
    </row>
    <row r="27" spans="1:17" s="136" customFormat="1" ht="14.25" customHeight="1" x14ac:dyDescent="0.25">
      <c r="A27" s="542">
        <v>4</v>
      </c>
      <c r="B27" s="545" t="s">
        <v>100</v>
      </c>
      <c r="C27" s="550">
        <f>E32+J32</f>
        <v>9398.7999999999993</v>
      </c>
      <c r="D27" s="218" t="s">
        <v>14</v>
      </c>
      <c r="E27" s="189">
        <v>1805.53</v>
      </c>
      <c r="F27" s="201">
        <v>1805.53</v>
      </c>
      <c r="G27" s="189">
        <v>591.54</v>
      </c>
      <c r="H27" s="201">
        <v>7406.87</v>
      </c>
      <c r="I27" s="280">
        <v>6775.7999999999993</v>
      </c>
      <c r="J27" s="189">
        <v>0</v>
      </c>
      <c r="K27" s="201">
        <v>0</v>
      </c>
      <c r="L27" s="189">
        <v>0</v>
      </c>
      <c r="M27" s="201">
        <v>0</v>
      </c>
      <c r="N27" s="189">
        <v>0</v>
      </c>
      <c r="O27" s="281">
        <f t="shared" ref="O27:P31" si="10">G27+L27</f>
        <v>591.54</v>
      </c>
      <c r="P27" s="282">
        <f t="shared" si="10"/>
        <v>7406.87</v>
      </c>
    </row>
    <row r="28" spans="1:17" s="136" customFormat="1" ht="14.25" customHeight="1" x14ac:dyDescent="0.25">
      <c r="A28" s="543"/>
      <c r="B28" s="479"/>
      <c r="C28" s="551"/>
      <c r="D28" s="138" t="s">
        <v>78</v>
      </c>
      <c r="E28" s="189">
        <v>127.1</v>
      </c>
      <c r="F28" s="189">
        <v>127.1</v>
      </c>
      <c r="G28" s="189">
        <v>127.1</v>
      </c>
      <c r="H28" s="189">
        <v>596.20000000000005</v>
      </c>
      <c r="I28" s="189">
        <v>593.52</v>
      </c>
      <c r="J28" s="189">
        <v>0</v>
      </c>
      <c r="K28" s="189">
        <v>0</v>
      </c>
      <c r="L28" s="189">
        <v>0</v>
      </c>
      <c r="M28" s="189">
        <v>0</v>
      </c>
      <c r="N28" s="189">
        <v>0</v>
      </c>
      <c r="O28" s="281">
        <f t="shared" si="10"/>
        <v>127.1</v>
      </c>
      <c r="P28" s="282">
        <f t="shared" si="10"/>
        <v>596.20000000000005</v>
      </c>
    </row>
    <row r="29" spans="1:17" s="136" customFormat="1" ht="14.25" customHeight="1" x14ac:dyDescent="0.25">
      <c r="A29" s="543"/>
      <c r="B29" s="479"/>
      <c r="C29" s="551"/>
      <c r="D29" s="137" t="s">
        <v>15</v>
      </c>
      <c r="E29" s="189">
        <v>21.39</v>
      </c>
      <c r="F29" s="189">
        <v>21.39</v>
      </c>
      <c r="G29" s="189">
        <v>0</v>
      </c>
      <c r="H29" s="189">
        <v>0</v>
      </c>
      <c r="I29" s="189">
        <v>0</v>
      </c>
      <c r="J29" s="189">
        <v>0</v>
      </c>
      <c r="K29" s="189">
        <v>0</v>
      </c>
      <c r="L29" s="189">
        <v>0</v>
      </c>
      <c r="M29" s="189">
        <v>0</v>
      </c>
      <c r="N29" s="189">
        <v>0</v>
      </c>
      <c r="O29" s="281">
        <f t="shared" si="10"/>
        <v>0</v>
      </c>
      <c r="P29" s="282">
        <f t="shared" si="10"/>
        <v>0</v>
      </c>
    </row>
    <row r="30" spans="1:17" s="136" customFormat="1" ht="14.25" customHeight="1" x14ac:dyDescent="0.25">
      <c r="A30" s="543"/>
      <c r="B30" s="479"/>
      <c r="C30" s="551"/>
      <c r="D30" s="137" t="s">
        <v>16</v>
      </c>
      <c r="E30" s="189">
        <v>3426.16</v>
      </c>
      <c r="F30" s="189">
        <v>3426.16</v>
      </c>
      <c r="G30" s="189">
        <v>652.74</v>
      </c>
      <c r="H30" s="189">
        <v>3174.2000000000003</v>
      </c>
      <c r="I30" s="189">
        <v>3174.2000000000003</v>
      </c>
      <c r="J30" s="189">
        <v>279.97000000000003</v>
      </c>
      <c r="K30" s="189">
        <v>279.97000000000003</v>
      </c>
      <c r="L30" s="189">
        <v>0</v>
      </c>
      <c r="M30" s="189">
        <v>0</v>
      </c>
      <c r="N30" s="189">
        <v>0</v>
      </c>
      <c r="O30" s="281">
        <f t="shared" si="10"/>
        <v>652.74</v>
      </c>
      <c r="P30" s="282">
        <f t="shared" si="10"/>
        <v>3174.2000000000003</v>
      </c>
    </row>
    <row r="31" spans="1:17" s="136" customFormat="1" ht="14.25" customHeight="1" thickBot="1" x14ac:dyDescent="0.3">
      <c r="A31" s="544"/>
      <c r="B31" s="480"/>
      <c r="C31" s="552"/>
      <c r="D31" s="139" t="s">
        <v>17</v>
      </c>
      <c r="E31" s="283">
        <v>3738.65</v>
      </c>
      <c r="F31" s="283">
        <v>3738.65</v>
      </c>
      <c r="G31" s="283">
        <v>305.39</v>
      </c>
      <c r="H31" s="283">
        <v>1411.3</v>
      </c>
      <c r="I31" s="283">
        <v>1407.6999999999998</v>
      </c>
      <c r="J31" s="283">
        <v>0</v>
      </c>
      <c r="K31" s="283">
        <v>0</v>
      </c>
      <c r="L31" s="283">
        <v>0</v>
      </c>
      <c r="M31" s="283">
        <v>0</v>
      </c>
      <c r="N31" s="283">
        <v>0</v>
      </c>
      <c r="O31" s="284">
        <f t="shared" si="10"/>
        <v>305.39</v>
      </c>
      <c r="P31" s="285">
        <f t="shared" si="10"/>
        <v>1411.3</v>
      </c>
    </row>
    <row r="32" spans="1:17" s="225" customFormat="1" ht="15" thickBot="1" x14ac:dyDescent="0.3">
      <c r="A32" s="484" t="s">
        <v>101</v>
      </c>
      <c r="B32" s="485"/>
      <c r="C32" s="485"/>
      <c r="D32" s="141"/>
      <c r="E32" s="286">
        <f>SUM(E27:E31)</f>
        <v>9118.83</v>
      </c>
      <c r="F32" s="286">
        <f>SUM(F27:F31)</f>
        <v>9118.83</v>
      </c>
      <c r="G32" s="286">
        <f t="shared" ref="G32:O32" si="11">SUM(G27:G31)</f>
        <v>1676.77</v>
      </c>
      <c r="H32" s="286">
        <f t="shared" si="11"/>
        <v>12588.57</v>
      </c>
      <c r="I32" s="286">
        <f t="shared" si="11"/>
        <v>11951.220000000001</v>
      </c>
      <c r="J32" s="286">
        <f t="shared" si="11"/>
        <v>279.97000000000003</v>
      </c>
      <c r="K32" s="286">
        <f t="shared" si="11"/>
        <v>279.97000000000003</v>
      </c>
      <c r="L32" s="286">
        <f t="shared" si="11"/>
        <v>0</v>
      </c>
      <c r="M32" s="286">
        <f t="shared" si="11"/>
        <v>0</v>
      </c>
      <c r="N32" s="286">
        <f t="shared" si="11"/>
        <v>0</v>
      </c>
      <c r="O32" s="286">
        <f t="shared" si="11"/>
        <v>1676.77</v>
      </c>
      <c r="P32" s="287">
        <f t="shared" ref="P32" si="12">I32+N32</f>
        <v>11951.220000000001</v>
      </c>
      <c r="Q32" s="224"/>
    </row>
    <row r="33" spans="1:17" s="136" customFormat="1" ht="14.25" customHeight="1" x14ac:dyDescent="0.25">
      <c r="A33" s="542">
        <v>5</v>
      </c>
      <c r="B33" s="545" t="s">
        <v>102</v>
      </c>
      <c r="C33" s="550">
        <f>E38+J38</f>
        <v>1791.7599999999998</v>
      </c>
      <c r="D33" s="218" t="s">
        <v>14</v>
      </c>
      <c r="E33" s="189">
        <v>628.18999999999994</v>
      </c>
      <c r="F33" s="201">
        <v>628.18999999999994</v>
      </c>
      <c r="G33" s="189">
        <v>231.01</v>
      </c>
      <c r="H33" s="201">
        <v>7175</v>
      </c>
      <c r="I33" s="280">
        <v>6553.7</v>
      </c>
      <c r="J33" s="189">
        <v>0</v>
      </c>
      <c r="K33" s="201">
        <v>0</v>
      </c>
      <c r="L33" s="189">
        <v>0</v>
      </c>
      <c r="M33" s="201">
        <v>0</v>
      </c>
      <c r="N33" s="189">
        <v>0</v>
      </c>
      <c r="O33" s="281">
        <f t="shared" ref="O33:P37" si="13">G33+L33</f>
        <v>231.01</v>
      </c>
      <c r="P33" s="282">
        <f t="shared" si="13"/>
        <v>7175</v>
      </c>
    </row>
    <row r="34" spans="1:17" s="136" customFormat="1" ht="14.25" customHeight="1" x14ac:dyDescent="0.25">
      <c r="A34" s="543"/>
      <c r="B34" s="479"/>
      <c r="C34" s="551"/>
      <c r="D34" s="138" t="s">
        <v>78</v>
      </c>
      <c r="E34" s="189">
        <v>0.56999999999999995</v>
      </c>
      <c r="F34" s="189">
        <v>0.56999999999999995</v>
      </c>
      <c r="G34" s="189">
        <v>0</v>
      </c>
      <c r="H34" s="189">
        <v>0</v>
      </c>
      <c r="I34" s="189">
        <v>0</v>
      </c>
      <c r="J34" s="189">
        <v>0</v>
      </c>
      <c r="K34" s="189">
        <v>0</v>
      </c>
      <c r="L34" s="189">
        <v>0</v>
      </c>
      <c r="M34" s="189">
        <v>0</v>
      </c>
      <c r="N34" s="189">
        <v>0</v>
      </c>
      <c r="O34" s="281">
        <f t="shared" si="13"/>
        <v>0</v>
      </c>
      <c r="P34" s="282">
        <f t="shared" si="13"/>
        <v>0</v>
      </c>
    </row>
    <row r="35" spans="1:17" s="136" customFormat="1" ht="14.25" customHeight="1" x14ac:dyDescent="0.25">
      <c r="A35" s="543"/>
      <c r="B35" s="479"/>
      <c r="C35" s="551"/>
      <c r="D35" s="137" t="s">
        <v>15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0</v>
      </c>
      <c r="N35" s="189">
        <v>0</v>
      </c>
      <c r="O35" s="281">
        <f t="shared" si="13"/>
        <v>0</v>
      </c>
      <c r="P35" s="282">
        <f t="shared" si="13"/>
        <v>0</v>
      </c>
    </row>
    <row r="36" spans="1:17" s="136" customFormat="1" ht="14.25" customHeight="1" x14ac:dyDescent="0.25">
      <c r="A36" s="543"/>
      <c r="B36" s="479"/>
      <c r="C36" s="551"/>
      <c r="D36" s="137" t="s">
        <v>16</v>
      </c>
      <c r="E36" s="189">
        <v>67.849999999999994</v>
      </c>
      <c r="F36" s="189">
        <v>67.849999999999994</v>
      </c>
      <c r="G36" s="189">
        <v>0</v>
      </c>
      <c r="H36" s="189">
        <v>0</v>
      </c>
      <c r="I36" s="189">
        <v>0</v>
      </c>
      <c r="J36" s="189">
        <v>0</v>
      </c>
      <c r="K36" s="189">
        <v>0</v>
      </c>
      <c r="L36" s="189">
        <v>0</v>
      </c>
      <c r="M36" s="189">
        <v>0</v>
      </c>
      <c r="N36" s="189">
        <v>0</v>
      </c>
      <c r="O36" s="281">
        <f t="shared" si="13"/>
        <v>0</v>
      </c>
      <c r="P36" s="282">
        <f t="shared" si="13"/>
        <v>0</v>
      </c>
    </row>
    <row r="37" spans="1:17" s="136" customFormat="1" ht="14.25" customHeight="1" thickBot="1" x14ac:dyDescent="0.3">
      <c r="A37" s="544"/>
      <c r="B37" s="480"/>
      <c r="C37" s="552"/>
      <c r="D37" s="139" t="s">
        <v>17</v>
      </c>
      <c r="E37" s="283">
        <v>1067.05</v>
      </c>
      <c r="F37" s="283">
        <v>1067.05</v>
      </c>
      <c r="G37" s="283">
        <v>53.1</v>
      </c>
      <c r="H37" s="283">
        <v>365.49999999999994</v>
      </c>
      <c r="I37" s="283">
        <v>365.49999999999994</v>
      </c>
      <c r="J37" s="283">
        <v>28.1</v>
      </c>
      <c r="K37" s="283">
        <v>28.1</v>
      </c>
      <c r="L37" s="283">
        <v>0</v>
      </c>
      <c r="M37" s="283">
        <v>0</v>
      </c>
      <c r="N37" s="283">
        <v>0</v>
      </c>
      <c r="O37" s="284">
        <f t="shared" si="13"/>
        <v>53.1</v>
      </c>
      <c r="P37" s="285">
        <f t="shared" si="13"/>
        <v>365.49999999999994</v>
      </c>
    </row>
    <row r="38" spans="1:17" s="225" customFormat="1" ht="15" thickBot="1" x14ac:dyDescent="0.3">
      <c r="A38" s="484" t="s">
        <v>101</v>
      </c>
      <c r="B38" s="485"/>
      <c r="C38" s="485"/>
      <c r="D38" s="141"/>
      <c r="E38" s="286">
        <f>SUM(E33:E37)</f>
        <v>1763.6599999999999</v>
      </c>
      <c r="F38" s="286">
        <f>SUM(F33:F37)</f>
        <v>1763.6599999999999</v>
      </c>
      <c r="G38" s="286">
        <f t="shared" ref="G38:O38" si="14">SUM(G33:G37)</f>
        <v>284.11</v>
      </c>
      <c r="H38" s="286">
        <f t="shared" si="14"/>
        <v>7540.5</v>
      </c>
      <c r="I38" s="286">
        <f t="shared" si="14"/>
        <v>6919.2</v>
      </c>
      <c r="J38" s="286">
        <f t="shared" si="14"/>
        <v>28.1</v>
      </c>
      <c r="K38" s="286">
        <f t="shared" si="14"/>
        <v>28.1</v>
      </c>
      <c r="L38" s="286">
        <f t="shared" si="14"/>
        <v>0</v>
      </c>
      <c r="M38" s="286">
        <f t="shared" si="14"/>
        <v>0</v>
      </c>
      <c r="N38" s="286">
        <f t="shared" si="14"/>
        <v>0</v>
      </c>
      <c r="O38" s="286">
        <f t="shared" si="14"/>
        <v>284.11</v>
      </c>
      <c r="P38" s="287">
        <f t="shared" ref="P38" si="15">I38+N38</f>
        <v>6919.2</v>
      </c>
      <c r="Q38" s="224"/>
    </row>
    <row r="39" spans="1:17" s="136" customFormat="1" ht="14.25" customHeight="1" x14ac:dyDescent="0.25">
      <c r="A39" s="542">
        <v>6</v>
      </c>
      <c r="B39" s="545" t="s">
        <v>103</v>
      </c>
      <c r="C39" s="550">
        <f>E44+J44</f>
        <v>2507.17</v>
      </c>
      <c r="D39" s="218" t="s">
        <v>14</v>
      </c>
      <c r="E39" s="189">
        <v>592.49</v>
      </c>
      <c r="F39" s="201">
        <v>592.49</v>
      </c>
      <c r="G39" s="189">
        <v>446.89</v>
      </c>
      <c r="H39" s="201">
        <v>7994</v>
      </c>
      <c r="I39" s="280">
        <v>5055</v>
      </c>
      <c r="J39" s="189">
        <v>0</v>
      </c>
      <c r="K39" s="201">
        <v>0</v>
      </c>
      <c r="L39" s="189">
        <v>0</v>
      </c>
      <c r="M39" s="201">
        <v>0</v>
      </c>
      <c r="N39" s="189">
        <v>0</v>
      </c>
      <c r="O39" s="281">
        <f t="shared" ref="O39:P40" si="16">G39+L39</f>
        <v>446.89</v>
      </c>
      <c r="P39" s="282">
        <f t="shared" si="16"/>
        <v>7994</v>
      </c>
    </row>
    <row r="40" spans="1:17" s="136" customFormat="1" ht="14.25" customHeight="1" x14ac:dyDescent="0.25">
      <c r="A40" s="543"/>
      <c r="B40" s="479"/>
      <c r="C40" s="551"/>
      <c r="D40" s="138" t="s">
        <v>78</v>
      </c>
      <c r="E40" s="189">
        <v>17.59</v>
      </c>
      <c r="F40" s="189">
        <v>17.59</v>
      </c>
      <c r="G40" s="189">
        <v>8.92</v>
      </c>
      <c r="H40" s="189">
        <v>300</v>
      </c>
      <c r="I40" s="189">
        <v>300</v>
      </c>
      <c r="J40" s="189">
        <v>0</v>
      </c>
      <c r="K40" s="189">
        <v>0</v>
      </c>
      <c r="L40" s="189">
        <v>0</v>
      </c>
      <c r="M40" s="189">
        <v>0</v>
      </c>
      <c r="N40" s="189">
        <v>0</v>
      </c>
      <c r="O40" s="281">
        <f t="shared" si="16"/>
        <v>8.92</v>
      </c>
      <c r="P40" s="282">
        <f t="shared" si="16"/>
        <v>300</v>
      </c>
    </row>
    <row r="41" spans="1:17" s="136" customFormat="1" ht="14.25" customHeight="1" x14ac:dyDescent="0.25">
      <c r="A41" s="543"/>
      <c r="B41" s="479"/>
      <c r="C41" s="551"/>
      <c r="D41" s="137" t="s">
        <v>15</v>
      </c>
      <c r="E41" s="189">
        <v>0</v>
      </c>
      <c r="F41" s="189">
        <v>0</v>
      </c>
      <c r="G41" s="189">
        <v>0</v>
      </c>
      <c r="H41" s="189">
        <v>0</v>
      </c>
      <c r="I41" s="189">
        <v>0</v>
      </c>
      <c r="J41" s="189">
        <v>0</v>
      </c>
      <c r="K41" s="189">
        <v>0</v>
      </c>
      <c r="L41" s="189">
        <v>0</v>
      </c>
      <c r="M41" s="189">
        <v>0</v>
      </c>
      <c r="N41" s="189">
        <v>0</v>
      </c>
      <c r="O41" s="281">
        <v>0</v>
      </c>
      <c r="P41" s="282">
        <f>H41+M41</f>
        <v>0</v>
      </c>
    </row>
    <row r="42" spans="1:17" s="136" customFormat="1" ht="14.25" customHeight="1" x14ac:dyDescent="0.25">
      <c r="A42" s="543"/>
      <c r="B42" s="479"/>
      <c r="C42" s="551"/>
      <c r="D42" s="137" t="s">
        <v>16</v>
      </c>
      <c r="E42" s="189">
        <v>811.55</v>
      </c>
      <c r="F42" s="189">
        <v>811.55</v>
      </c>
      <c r="G42" s="189">
        <v>23.65</v>
      </c>
      <c r="H42" s="189">
        <v>0</v>
      </c>
      <c r="I42" s="189">
        <v>0</v>
      </c>
      <c r="J42" s="189">
        <v>45.56</v>
      </c>
      <c r="K42" s="189">
        <v>45.56</v>
      </c>
      <c r="L42" s="189">
        <v>0</v>
      </c>
      <c r="M42" s="189">
        <v>0</v>
      </c>
      <c r="N42" s="189">
        <v>0</v>
      </c>
      <c r="O42" s="281">
        <v>0</v>
      </c>
      <c r="P42" s="282">
        <f>H42+M42</f>
        <v>0</v>
      </c>
    </row>
    <row r="43" spans="1:17" s="136" customFormat="1" ht="14.25" customHeight="1" thickBot="1" x14ac:dyDescent="0.3">
      <c r="A43" s="544"/>
      <c r="B43" s="480"/>
      <c r="C43" s="552"/>
      <c r="D43" s="139" t="s">
        <v>17</v>
      </c>
      <c r="E43" s="283">
        <v>989.31</v>
      </c>
      <c r="F43" s="283">
        <v>989.31</v>
      </c>
      <c r="G43" s="283">
        <v>114.75</v>
      </c>
      <c r="H43" s="283">
        <v>0</v>
      </c>
      <c r="I43" s="283">
        <v>0</v>
      </c>
      <c r="J43" s="283">
        <v>50.67</v>
      </c>
      <c r="K43" s="283">
        <v>50.67</v>
      </c>
      <c r="L43" s="283">
        <v>0</v>
      </c>
      <c r="M43" s="283">
        <v>0</v>
      </c>
      <c r="N43" s="283">
        <v>0</v>
      </c>
      <c r="O43" s="284">
        <v>0</v>
      </c>
      <c r="P43" s="285">
        <f>H43+M43</f>
        <v>0</v>
      </c>
    </row>
    <row r="44" spans="1:17" s="225" customFormat="1" ht="15" thickBot="1" x14ac:dyDescent="0.3">
      <c r="A44" s="484" t="s">
        <v>101</v>
      </c>
      <c r="B44" s="485"/>
      <c r="C44" s="485"/>
      <c r="D44" s="141"/>
      <c r="E44" s="286">
        <f>SUM(E39:E43)</f>
        <v>2410.94</v>
      </c>
      <c r="F44" s="286">
        <f>SUM(F39:F43)</f>
        <v>2410.94</v>
      </c>
      <c r="G44" s="286">
        <f t="shared" ref="G44:O44" si="17">SUM(G39:G43)</f>
        <v>594.21</v>
      </c>
      <c r="H44" s="286">
        <f t="shared" si="17"/>
        <v>8294</v>
      </c>
      <c r="I44" s="286">
        <f t="shared" si="17"/>
        <v>5355</v>
      </c>
      <c r="J44" s="286">
        <f t="shared" si="17"/>
        <v>96.23</v>
      </c>
      <c r="K44" s="286">
        <f t="shared" si="17"/>
        <v>96.23</v>
      </c>
      <c r="L44" s="286">
        <f t="shared" si="17"/>
        <v>0</v>
      </c>
      <c r="M44" s="286">
        <f t="shared" si="17"/>
        <v>0</v>
      </c>
      <c r="N44" s="286">
        <f t="shared" si="17"/>
        <v>0</v>
      </c>
      <c r="O44" s="286">
        <f t="shared" si="17"/>
        <v>455.81</v>
      </c>
      <c r="P44" s="287">
        <f t="shared" ref="P44" si="18">I44+N44</f>
        <v>5355</v>
      </c>
      <c r="Q44" s="224"/>
    </row>
    <row r="45" spans="1:17" s="136" customFormat="1" ht="14.25" customHeight="1" x14ac:dyDescent="0.25">
      <c r="A45" s="542">
        <v>7</v>
      </c>
      <c r="B45" s="545" t="s">
        <v>105</v>
      </c>
      <c r="C45" s="550">
        <f>E50+J50</f>
        <v>1289.8499999999999</v>
      </c>
      <c r="D45" s="218" t="s">
        <v>14</v>
      </c>
      <c r="E45" s="189">
        <v>437.09</v>
      </c>
      <c r="F45" s="201">
        <v>437.09</v>
      </c>
      <c r="G45" s="189">
        <v>172.2</v>
      </c>
      <c r="H45" s="201">
        <v>1885.3999999999999</v>
      </c>
      <c r="I45" s="280">
        <v>1885.3999999999999</v>
      </c>
      <c r="J45" s="189">
        <v>4.3099999999999996</v>
      </c>
      <c r="K45" s="201">
        <v>4.3099999999999996</v>
      </c>
      <c r="L45" s="189">
        <v>0</v>
      </c>
      <c r="M45" s="201">
        <v>0</v>
      </c>
      <c r="N45" s="189">
        <v>0</v>
      </c>
      <c r="O45" s="281">
        <f t="shared" ref="O45:P49" si="19">G45+L45</f>
        <v>172.2</v>
      </c>
      <c r="P45" s="282">
        <f t="shared" si="19"/>
        <v>1885.3999999999999</v>
      </c>
    </row>
    <row r="46" spans="1:17" s="136" customFormat="1" ht="14.25" customHeight="1" x14ac:dyDescent="0.25">
      <c r="A46" s="543"/>
      <c r="B46" s="479"/>
      <c r="C46" s="551"/>
      <c r="D46" s="138" t="s">
        <v>78</v>
      </c>
      <c r="E46" s="189">
        <v>111.97</v>
      </c>
      <c r="F46" s="189">
        <v>111.97000000000001</v>
      </c>
      <c r="G46" s="189">
        <v>106.7</v>
      </c>
      <c r="H46" s="189">
        <v>1335</v>
      </c>
      <c r="I46" s="189">
        <v>1335</v>
      </c>
      <c r="J46" s="189">
        <v>0</v>
      </c>
      <c r="K46" s="189">
        <v>0</v>
      </c>
      <c r="L46" s="189">
        <v>0</v>
      </c>
      <c r="M46" s="189">
        <v>0</v>
      </c>
      <c r="N46" s="189">
        <v>0</v>
      </c>
      <c r="O46" s="281">
        <f t="shared" si="19"/>
        <v>106.7</v>
      </c>
      <c r="P46" s="282">
        <f t="shared" si="19"/>
        <v>1335</v>
      </c>
    </row>
    <row r="47" spans="1:17" s="136" customFormat="1" ht="14.25" customHeight="1" x14ac:dyDescent="0.25">
      <c r="A47" s="543"/>
      <c r="B47" s="479"/>
      <c r="C47" s="551"/>
      <c r="D47" s="137" t="s">
        <v>15</v>
      </c>
      <c r="E47" s="189">
        <v>0</v>
      </c>
      <c r="F47" s="189">
        <v>0</v>
      </c>
      <c r="G47" s="189">
        <v>0</v>
      </c>
      <c r="H47" s="189">
        <v>0</v>
      </c>
      <c r="I47" s="189">
        <v>0</v>
      </c>
      <c r="J47" s="189">
        <v>0</v>
      </c>
      <c r="K47" s="189">
        <v>0</v>
      </c>
      <c r="L47" s="189">
        <v>0</v>
      </c>
      <c r="M47" s="189">
        <v>0</v>
      </c>
      <c r="N47" s="189">
        <v>0</v>
      </c>
      <c r="O47" s="281">
        <f t="shared" si="19"/>
        <v>0</v>
      </c>
      <c r="P47" s="282">
        <f t="shared" si="19"/>
        <v>0</v>
      </c>
    </row>
    <row r="48" spans="1:17" s="136" customFormat="1" ht="14.25" customHeight="1" x14ac:dyDescent="0.25">
      <c r="A48" s="543"/>
      <c r="B48" s="479"/>
      <c r="C48" s="551"/>
      <c r="D48" s="137" t="s">
        <v>16</v>
      </c>
      <c r="E48" s="189">
        <v>243.37</v>
      </c>
      <c r="F48" s="189">
        <v>243.37</v>
      </c>
      <c r="G48" s="189">
        <v>2</v>
      </c>
      <c r="H48" s="189">
        <v>0</v>
      </c>
      <c r="I48" s="189">
        <v>0</v>
      </c>
      <c r="J48" s="189">
        <v>0</v>
      </c>
      <c r="K48" s="189">
        <v>0</v>
      </c>
      <c r="L48" s="189">
        <v>0</v>
      </c>
      <c r="M48" s="189">
        <v>0</v>
      </c>
      <c r="N48" s="189">
        <v>0</v>
      </c>
      <c r="O48" s="281">
        <f t="shared" si="19"/>
        <v>2</v>
      </c>
      <c r="P48" s="282">
        <f t="shared" si="19"/>
        <v>0</v>
      </c>
    </row>
    <row r="49" spans="1:18" s="136" customFormat="1" ht="14.25" customHeight="1" thickBot="1" x14ac:dyDescent="0.3">
      <c r="A49" s="544"/>
      <c r="B49" s="480"/>
      <c r="C49" s="552"/>
      <c r="D49" s="139" t="s">
        <v>17</v>
      </c>
      <c r="E49" s="283">
        <v>493.11</v>
      </c>
      <c r="F49" s="283">
        <v>493.11</v>
      </c>
      <c r="G49" s="283">
        <v>25.6</v>
      </c>
      <c r="H49" s="283">
        <v>173</v>
      </c>
      <c r="I49" s="283">
        <v>173</v>
      </c>
      <c r="J49" s="283"/>
      <c r="K49" s="283">
        <v>0</v>
      </c>
      <c r="L49" s="283">
        <v>0</v>
      </c>
      <c r="M49" s="283">
        <v>0</v>
      </c>
      <c r="N49" s="283">
        <v>0</v>
      </c>
      <c r="O49" s="284">
        <f t="shared" si="19"/>
        <v>25.6</v>
      </c>
      <c r="P49" s="285">
        <f t="shared" si="19"/>
        <v>173</v>
      </c>
    </row>
    <row r="50" spans="1:18" s="225" customFormat="1" ht="15" thickBot="1" x14ac:dyDescent="0.3">
      <c r="A50" s="484" t="s">
        <v>18</v>
      </c>
      <c r="B50" s="485"/>
      <c r="C50" s="485"/>
      <c r="D50" s="141"/>
      <c r="E50" s="286">
        <f>SUM(E45:E49)</f>
        <v>1285.54</v>
      </c>
      <c r="F50" s="286">
        <f>SUM(F45:F49)</f>
        <v>1285.54</v>
      </c>
      <c r="G50" s="286">
        <f t="shared" ref="G50:O50" si="20">SUM(G45:G49)</f>
        <v>306.5</v>
      </c>
      <c r="H50" s="286">
        <f t="shared" si="20"/>
        <v>3393.3999999999996</v>
      </c>
      <c r="I50" s="286">
        <f t="shared" si="20"/>
        <v>3393.3999999999996</v>
      </c>
      <c r="J50" s="286">
        <f t="shared" si="20"/>
        <v>4.3099999999999996</v>
      </c>
      <c r="K50" s="286">
        <f t="shared" si="20"/>
        <v>4.3099999999999996</v>
      </c>
      <c r="L50" s="286">
        <f t="shared" si="20"/>
        <v>0</v>
      </c>
      <c r="M50" s="286">
        <f t="shared" si="20"/>
        <v>0</v>
      </c>
      <c r="N50" s="286">
        <f t="shared" si="20"/>
        <v>0</v>
      </c>
      <c r="O50" s="286">
        <f t="shared" si="20"/>
        <v>306.5</v>
      </c>
      <c r="P50" s="287">
        <f t="shared" ref="P50" si="21">I50+N50</f>
        <v>3393.3999999999996</v>
      </c>
      <c r="Q50" s="224"/>
    </row>
    <row r="51" spans="1:18" s="136" customFormat="1" ht="14.25" customHeight="1" x14ac:dyDescent="0.25">
      <c r="A51" s="542">
        <v>8</v>
      </c>
      <c r="B51" s="545" t="s">
        <v>104</v>
      </c>
      <c r="C51" s="550">
        <f>E56+J56</f>
        <v>62.8</v>
      </c>
      <c r="D51" s="218" t="s">
        <v>14</v>
      </c>
      <c r="E51" s="189">
        <v>17.600000000000001</v>
      </c>
      <c r="F51" s="201">
        <f>E51</f>
        <v>17.600000000000001</v>
      </c>
      <c r="G51" s="189">
        <v>17.600000000000001</v>
      </c>
      <c r="H51" s="201">
        <v>176</v>
      </c>
      <c r="I51" s="280">
        <v>176</v>
      </c>
      <c r="J51" s="189"/>
      <c r="K51" s="201"/>
      <c r="L51" s="189"/>
      <c r="M51" s="201"/>
      <c r="N51" s="189"/>
      <c r="O51" s="281">
        <f t="shared" ref="O51:P56" si="22">G51+L51</f>
        <v>17.600000000000001</v>
      </c>
      <c r="P51" s="282">
        <f t="shared" si="22"/>
        <v>176</v>
      </c>
    </row>
    <row r="52" spans="1:18" s="136" customFormat="1" ht="14.25" customHeight="1" x14ac:dyDescent="0.25">
      <c r="A52" s="543"/>
      <c r="B52" s="479"/>
      <c r="C52" s="551"/>
      <c r="D52" s="138" t="s">
        <v>78</v>
      </c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281">
        <f t="shared" si="22"/>
        <v>0</v>
      </c>
      <c r="P52" s="282">
        <f t="shared" si="22"/>
        <v>0</v>
      </c>
    </row>
    <row r="53" spans="1:18" s="136" customFormat="1" ht="14.25" customHeight="1" x14ac:dyDescent="0.25">
      <c r="A53" s="543"/>
      <c r="B53" s="479"/>
      <c r="C53" s="551"/>
      <c r="D53" s="137" t="s">
        <v>15</v>
      </c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281">
        <f t="shared" si="22"/>
        <v>0</v>
      </c>
      <c r="P53" s="282">
        <f t="shared" si="22"/>
        <v>0</v>
      </c>
      <c r="R53" s="137"/>
    </row>
    <row r="54" spans="1:18" s="136" customFormat="1" ht="14.25" customHeight="1" x14ac:dyDescent="0.25">
      <c r="A54" s="543"/>
      <c r="B54" s="479"/>
      <c r="C54" s="551"/>
      <c r="D54" s="137" t="s">
        <v>16</v>
      </c>
      <c r="E54" s="189">
        <v>27.7</v>
      </c>
      <c r="F54" s="189">
        <v>27.7</v>
      </c>
      <c r="G54" s="189">
        <v>8.5</v>
      </c>
      <c r="H54" s="189">
        <v>80</v>
      </c>
      <c r="I54" s="189">
        <v>80</v>
      </c>
      <c r="J54" s="189"/>
      <c r="K54" s="189"/>
      <c r="L54" s="189"/>
      <c r="M54" s="189"/>
      <c r="N54" s="189"/>
      <c r="O54" s="281">
        <f t="shared" si="22"/>
        <v>8.5</v>
      </c>
      <c r="P54" s="282">
        <f t="shared" si="22"/>
        <v>80</v>
      </c>
    </row>
    <row r="55" spans="1:18" s="136" customFormat="1" ht="14.25" customHeight="1" thickBot="1" x14ac:dyDescent="0.3">
      <c r="A55" s="544"/>
      <c r="B55" s="480"/>
      <c r="C55" s="552"/>
      <c r="D55" s="139" t="s">
        <v>17</v>
      </c>
      <c r="E55" s="283">
        <v>17.5</v>
      </c>
      <c r="F55" s="283">
        <v>17.5</v>
      </c>
      <c r="G55" s="283"/>
      <c r="H55" s="283"/>
      <c r="I55" s="283"/>
      <c r="J55" s="283"/>
      <c r="K55" s="283"/>
      <c r="L55" s="283"/>
      <c r="M55" s="283"/>
      <c r="N55" s="283"/>
      <c r="O55" s="284">
        <f t="shared" si="22"/>
        <v>0</v>
      </c>
      <c r="P55" s="285">
        <f t="shared" si="22"/>
        <v>0</v>
      </c>
    </row>
    <row r="56" spans="1:18" s="136" customFormat="1" ht="15.75" customHeight="1" thickBot="1" x14ac:dyDescent="0.3">
      <c r="A56" s="484" t="s">
        <v>18</v>
      </c>
      <c r="B56" s="485"/>
      <c r="C56" s="485"/>
      <c r="D56" s="141"/>
      <c r="E56" s="286">
        <f>SUM(E51:E55)</f>
        <v>62.8</v>
      </c>
      <c r="F56" s="286">
        <f>SUM(F51:F55)</f>
        <v>62.8</v>
      </c>
      <c r="G56" s="286">
        <f>SUM(G51:G55)</f>
        <v>26.1</v>
      </c>
      <c r="H56" s="286">
        <f>SUM(H51:H55)</f>
        <v>256</v>
      </c>
      <c r="I56" s="286">
        <f>SUM(I51:I55)</f>
        <v>256</v>
      </c>
      <c r="J56" s="286">
        <f t="shared" ref="J56:N56" si="23">SUM(J51:J55)</f>
        <v>0</v>
      </c>
      <c r="K56" s="286">
        <f t="shared" si="23"/>
        <v>0</v>
      </c>
      <c r="L56" s="286">
        <f t="shared" si="23"/>
        <v>0</v>
      </c>
      <c r="M56" s="286">
        <f t="shared" si="23"/>
        <v>0</v>
      </c>
      <c r="N56" s="286">
        <f t="shared" si="23"/>
        <v>0</v>
      </c>
      <c r="O56" s="286">
        <f t="shared" si="22"/>
        <v>26.1</v>
      </c>
      <c r="P56" s="287">
        <f t="shared" si="22"/>
        <v>256</v>
      </c>
    </row>
    <row r="57" spans="1:18" s="136" customFormat="1" ht="19.5" customHeight="1" x14ac:dyDescent="0.25">
      <c r="A57" s="488" t="s">
        <v>86</v>
      </c>
      <c r="B57" s="489"/>
      <c r="C57" s="553">
        <f>E62+J62</f>
        <v>25982.550000000003</v>
      </c>
      <c r="D57" s="235" t="s">
        <v>14</v>
      </c>
      <c r="E57" s="234">
        <f>E51+E45+E39+E33+E27+E21+E15+E9</f>
        <v>6294.79</v>
      </c>
      <c r="F57" s="234">
        <f t="shared" ref="F57:N61" si="24">F51+F45+F39+F33+F27+F21+F15+F9</f>
        <v>6294.79</v>
      </c>
      <c r="G57" s="234">
        <f t="shared" si="24"/>
        <v>3456.8599999999997</v>
      </c>
      <c r="H57" s="234">
        <f t="shared" si="24"/>
        <v>72879.13</v>
      </c>
      <c r="I57" s="234">
        <f t="shared" si="24"/>
        <v>58705.859999999986</v>
      </c>
      <c r="J57" s="234">
        <f t="shared" si="24"/>
        <v>596.29999999999995</v>
      </c>
      <c r="K57" s="234">
        <f t="shared" si="24"/>
        <v>596.29999999999995</v>
      </c>
      <c r="L57" s="234">
        <f t="shared" si="24"/>
        <v>341.1</v>
      </c>
      <c r="M57" s="234">
        <f t="shared" si="24"/>
        <v>0</v>
      </c>
      <c r="N57" s="248">
        <f t="shared" si="24"/>
        <v>0</v>
      </c>
      <c r="O57" s="252">
        <f>G57+L57</f>
        <v>3797.9599999999996</v>
      </c>
      <c r="P57" s="257">
        <f>I57+N57</f>
        <v>58705.859999999986</v>
      </c>
      <c r="Q57" s="226"/>
    </row>
    <row r="58" spans="1:18" s="136" customFormat="1" ht="19.5" customHeight="1" x14ac:dyDescent="0.25">
      <c r="A58" s="490"/>
      <c r="B58" s="491"/>
      <c r="C58" s="554"/>
      <c r="D58" s="237" t="s">
        <v>78</v>
      </c>
      <c r="E58" s="238">
        <f t="shared" ref="E58:N61" si="25">E52+E46+E40+E34+E28+E22+E16+E10</f>
        <v>462.74</v>
      </c>
      <c r="F58" s="238">
        <f t="shared" si="25"/>
        <v>462.74</v>
      </c>
      <c r="G58" s="238">
        <f t="shared" si="25"/>
        <v>358.56</v>
      </c>
      <c r="H58" s="238">
        <f t="shared" si="25"/>
        <v>4457.2</v>
      </c>
      <c r="I58" s="238">
        <f t="shared" si="25"/>
        <v>4104.62</v>
      </c>
      <c r="J58" s="238">
        <f t="shared" si="25"/>
        <v>0</v>
      </c>
      <c r="K58" s="238">
        <f t="shared" si="24"/>
        <v>0</v>
      </c>
      <c r="L58" s="238">
        <f t="shared" si="25"/>
        <v>0</v>
      </c>
      <c r="M58" s="238">
        <f t="shared" si="25"/>
        <v>0</v>
      </c>
      <c r="N58" s="249">
        <f t="shared" si="25"/>
        <v>0</v>
      </c>
      <c r="O58" s="253">
        <f t="shared" ref="O58:O61" si="26">G58+L58</f>
        <v>358.56</v>
      </c>
      <c r="P58" s="258">
        <f t="shared" ref="P58:P61" si="27">I58+N58</f>
        <v>4104.62</v>
      </c>
      <c r="Q58" s="226"/>
    </row>
    <row r="59" spans="1:18" s="136" customFormat="1" ht="19.5" customHeight="1" x14ac:dyDescent="0.25">
      <c r="A59" s="490"/>
      <c r="B59" s="491"/>
      <c r="C59" s="554"/>
      <c r="D59" s="237" t="s">
        <v>15</v>
      </c>
      <c r="E59" s="238">
        <f t="shared" si="25"/>
        <v>21.39</v>
      </c>
      <c r="F59" s="238">
        <f t="shared" si="25"/>
        <v>21.39</v>
      </c>
      <c r="G59" s="238">
        <f t="shared" si="25"/>
        <v>0</v>
      </c>
      <c r="H59" s="238">
        <f t="shared" si="25"/>
        <v>0</v>
      </c>
      <c r="I59" s="238">
        <f t="shared" si="25"/>
        <v>0</v>
      </c>
      <c r="J59" s="238">
        <f t="shared" si="25"/>
        <v>126.03</v>
      </c>
      <c r="K59" s="238">
        <f t="shared" si="24"/>
        <v>126.03</v>
      </c>
      <c r="L59" s="238">
        <f t="shared" si="25"/>
        <v>126.03</v>
      </c>
      <c r="M59" s="238">
        <f t="shared" si="25"/>
        <v>0</v>
      </c>
      <c r="N59" s="249">
        <f t="shared" si="25"/>
        <v>0</v>
      </c>
      <c r="O59" s="253">
        <f t="shared" si="26"/>
        <v>126.03</v>
      </c>
      <c r="P59" s="258">
        <f t="shared" si="27"/>
        <v>0</v>
      </c>
      <c r="Q59" s="226"/>
    </row>
    <row r="60" spans="1:18" s="136" customFormat="1" ht="19.5" customHeight="1" x14ac:dyDescent="0.25">
      <c r="A60" s="490"/>
      <c r="B60" s="491"/>
      <c r="C60" s="554"/>
      <c r="D60" s="237" t="s">
        <v>16</v>
      </c>
      <c r="E60" s="238">
        <f t="shared" si="25"/>
        <v>5331.07</v>
      </c>
      <c r="F60" s="238">
        <f t="shared" si="25"/>
        <v>5331.07</v>
      </c>
      <c r="G60" s="238">
        <f t="shared" si="25"/>
        <v>724.89</v>
      </c>
      <c r="H60" s="238">
        <f t="shared" si="25"/>
        <v>3311.9</v>
      </c>
      <c r="I60" s="238">
        <f t="shared" si="25"/>
        <v>3311.9</v>
      </c>
      <c r="J60" s="238">
        <f t="shared" si="25"/>
        <v>677.54</v>
      </c>
      <c r="K60" s="238">
        <f t="shared" si="24"/>
        <v>677.54</v>
      </c>
      <c r="L60" s="238">
        <f t="shared" si="25"/>
        <v>0</v>
      </c>
      <c r="M60" s="238">
        <f t="shared" si="25"/>
        <v>0</v>
      </c>
      <c r="N60" s="249">
        <f t="shared" si="25"/>
        <v>0</v>
      </c>
      <c r="O60" s="253">
        <f t="shared" si="26"/>
        <v>724.89</v>
      </c>
      <c r="P60" s="258">
        <f t="shared" si="27"/>
        <v>3311.9</v>
      </c>
      <c r="Q60" s="226"/>
    </row>
    <row r="61" spans="1:18" s="136" customFormat="1" ht="19.5" customHeight="1" thickBot="1" x14ac:dyDescent="0.3">
      <c r="A61" s="492"/>
      <c r="B61" s="493"/>
      <c r="C61" s="555"/>
      <c r="D61" s="239" t="s">
        <v>17</v>
      </c>
      <c r="E61" s="236">
        <f t="shared" si="25"/>
        <v>11514.380000000001</v>
      </c>
      <c r="F61" s="236">
        <f t="shared" si="25"/>
        <v>11514.380000000001</v>
      </c>
      <c r="G61" s="236">
        <f t="shared" si="25"/>
        <v>734.88</v>
      </c>
      <c r="H61" s="236">
        <f t="shared" si="25"/>
        <v>31744.940000000002</v>
      </c>
      <c r="I61" s="236">
        <f t="shared" si="25"/>
        <v>31052.840000000004</v>
      </c>
      <c r="J61" s="236">
        <f t="shared" si="25"/>
        <v>958.31000000000006</v>
      </c>
      <c r="K61" s="236">
        <f t="shared" si="24"/>
        <v>958.31000000000006</v>
      </c>
      <c r="L61" s="236">
        <f t="shared" si="25"/>
        <v>1.93</v>
      </c>
      <c r="M61" s="236">
        <f t="shared" si="25"/>
        <v>0</v>
      </c>
      <c r="N61" s="250">
        <f t="shared" si="25"/>
        <v>0</v>
      </c>
      <c r="O61" s="254">
        <f t="shared" si="26"/>
        <v>736.81</v>
      </c>
      <c r="P61" s="259">
        <f t="shared" si="27"/>
        <v>31052.840000000004</v>
      </c>
      <c r="Q61" s="226"/>
    </row>
    <row r="62" spans="1:18" s="225" customFormat="1" ht="30" customHeight="1" thickBot="1" x14ac:dyDescent="0.3">
      <c r="A62" s="548" t="s">
        <v>20</v>
      </c>
      <c r="B62" s="549"/>
      <c r="C62" s="549"/>
      <c r="D62" s="549"/>
      <c r="E62" s="260">
        <f>SUM(E57:E61)</f>
        <v>23624.370000000003</v>
      </c>
      <c r="F62" s="260">
        <f>SUM(F57:F61)</f>
        <v>23624.370000000003</v>
      </c>
      <c r="G62" s="141">
        <f t="shared" ref="G62:P62" si="28">SUM(G57:G61)</f>
        <v>5275.19</v>
      </c>
      <c r="H62" s="141">
        <f t="shared" si="28"/>
        <v>112393.17</v>
      </c>
      <c r="I62" s="141">
        <f t="shared" si="28"/>
        <v>97175.22</v>
      </c>
      <c r="J62" s="141">
        <f t="shared" si="28"/>
        <v>2358.1799999999998</v>
      </c>
      <c r="K62" s="141">
        <f t="shared" si="28"/>
        <v>2358.1799999999998</v>
      </c>
      <c r="L62" s="141">
        <f t="shared" si="28"/>
        <v>469.06</v>
      </c>
      <c r="M62" s="141">
        <f t="shared" si="28"/>
        <v>0</v>
      </c>
      <c r="N62" s="247">
        <f t="shared" si="28"/>
        <v>0</v>
      </c>
      <c r="O62" s="227">
        <f t="shared" si="28"/>
        <v>5744.25</v>
      </c>
      <c r="P62" s="256">
        <f t="shared" si="28"/>
        <v>97175.22</v>
      </c>
      <c r="Q62" s="224"/>
      <c r="R62" s="224"/>
    </row>
    <row r="64" spans="1:18" x14ac:dyDescent="0.2">
      <c r="R64" s="223"/>
    </row>
    <row r="67" spans="5:16" x14ac:dyDescent="0.2"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</row>
  </sheetData>
  <mergeCells count="53">
    <mergeCell ref="C9:C13"/>
    <mergeCell ref="C15:C19"/>
    <mergeCell ref="C21:C25"/>
    <mergeCell ref="C27:C31"/>
    <mergeCell ref="C33:C37"/>
    <mergeCell ref="C39:C43"/>
    <mergeCell ref="C45:C49"/>
    <mergeCell ref="C57:C61"/>
    <mergeCell ref="A14:C14"/>
    <mergeCell ref="A20:C20"/>
    <mergeCell ref="A26:C26"/>
    <mergeCell ref="A32:C32"/>
    <mergeCell ref="A38:C38"/>
    <mergeCell ref="A44:C44"/>
    <mergeCell ref="A50:C50"/>
    <mergeCell ref="A56:C56"/>
    <mergeCell ref="A57:B61"/>
    <mergeCell ref="A33:A37"/>
    <mergeCell ref="B33:B37"/>
    <mergeCell ref="A39:A43"/>
    <mergeCell ref="B39:B43"/>
    <mergeCell ref="A62:D62"/>
    <mergeCell ref="A45:A49"/>
    <mergeCell ref="B45:B49"/>
    <mergeCell ref="B51:B55"/>
    <mergeCell ref="A51:A55"/>
    <mergeCell ref="C51:C55"/>
    <mergeCell ref="A21:A25"/>
    <mergeCell ref="B21:B25"/>
    <mergeCell ref="A27:A31"/>
    <mergeCell ref="B27:B31"/>
    <mergeCell ref="O6:O7"/>
    <mergeCell ref="A9:A13"/>
    <mergeCell ref="B9:B13"/>
    <mergeCell ref="A15:A19"/>
    <mergeCell ref="B15:B19"/>
    <mergeCell ref="D5:D7"/>
    <mergeCell ref="E5:I5"/>
    <mergeCell ref="J5:N5"/>
    <mergeCell ref="O5:P5"/>
    <mergeCell ref="E6:E7"/>
    <mergeCell ref="F6:G6"/>
    <mergeCell ref="H6:I6"/>
    <mergeCell ref="B1:P1"/>
    <mergeCell ref="B2:P2"/>
    <mergeCell ref="B4:P4"/>
    <mergeCell ref="A5:A7"/>
    <mergeCell ref="B5:B7"/>
    <mergeCell ref="C5:C7"/>
    <mergeCell ref="J6:J7"/>
    <mergeCell ref="K6:L6"/>
    <mergeCell ref="M6:N6"/>
    <mergeCell ref="P6:P7"/>
  </mergeCells>
  <pageMargins left="0.23" right="0.2" top="0.2" bottom="0.28000000000000003" header="0.2" footer="0.3"/>
  <pageSetup paperSize="9" orientation="landscape" r:id="rId1"/>
  <ignoredErrors>
    <ignoredError sqref="E14:N14" formulaRange="1"/>
    <ignoredError sqref="O14:P14" formula="1" formulaRange="1"/>
    <ignoredError sqref="O20:P5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CEFEB-275A-4E43-9601-350CD9EE5A8F}">
  <sheetPr>
    <tabColor rgb="FFFFFF00"/>
  </sheetPr>
  <dimension ref="A1:P47"/>
  <sheetViews>
    <sheetView topLeftCell="A4" zoomScale="110" zoomScaleNormal="110" zoomScaleSheetLayoutView="110" workbookViewId="0">
      <selection activeCell="L23" sqref="L23"/>
    </sheetView>
  </sheetViews>
  <sheetFormatPr defaultRowHeight="13.5" x14ac:dyDescent="0.25"/>
  <cols>
    <col min="1" max="1" width="4.7109375" style="192" customWidth="1"/>
    <col min="2" max="2" width="17.7109375" style="192" customWidth="1"/>
    <col min="3" max="3" width="14.85546875" style="192" customWidth="1"/>
    <col min="4" max="4" width="14.140625" style="192" customWidth="1"/>
    <col min="5" max="5" width="18" style="192" customWidth="1"/>
    <col min="6" max="6" width="10.85546875" style="192" customWidth="1"/>
    <col min="7" max="7" width="10.5703125" style="192" customWidth="1"/>
    <col min="8" max="8" width="12.7109375" style="192" customWidth="1"/>
    <col min="9" max="9" width="13.28515625" style="192" customWidth="1"/>
    <col min="10" max="10" width="14.7109375" style="192" customWidth="1"/>
    <col min="11" max="11" width="11.85546875" style="192" customWidth="1"/>
    <col min="12" max="12" width="12.28515625" style="192" customWidth="1"/>
    <col min="13" max="13" width="12.42578125" style="192" customWidth="1"/>
    <col min="14" max="14" width="13.42578125" style="192" customWidth="1"/>
    <col min="15" max="15" width="10.85546875" style="192" customWidth="1"/>
    <col min="16" max="16" width="15.28515625" style="192" customWidth="1"/>
    <col min="17" max="17" width="9.140625" style="192"/>
    <col min="18" max="18" width="11.5703125" style="192" customWidth="1"/>
    <col min="19" max="19" width="9.140625" style="192"/>
    <col min="20" max="20" width="11" style="192" customWidth="1"/>
    <col min="21" max="256" width="9.140625" style="192"/>
    <col min="257" max="257" width="4.7109375" style="192" customWidth="1"/>
    <col min="258" max="258" width="16.85546875" style="192" customWidth="1"/>
    <col min="259" max="259" width="14.85546875" style="192" customWidth="1"/>
    <col min="260" max="260" width="14.140625" style="192" customWidth="1"/>
    <col min="261" max="261" width="18" style="192" customWidth="1"/>
    <col min="262" max="262" width="10.85546875" style="192" customWidth="1"/>
    <col min="263" max="263" width="10.5703125" style="192" customWidth="1"/>
    <col min="264" max="264" width="12.7109375" style="192" customWidth="1"/>
    <col min="265" max="265" width="13.28515625" style="192" customWidth="1"/>
    <col min="266" max="266" width="14.7109375" style="192" customWidth="1"/>
    <col min="267" max="267" width="11.85546875" style="192" customWidth="1"/>
    <col min="268" max="268" width="12.28515625" style="192" customWidth="1"/>
    <col min="269" max="269" width="12.42578125" style="192" customWidth="1"/>
    <col min="270" max="270" width="13.42578125" style="192" customWidth="1"/>
    <col min="271" max="271" width="10.85546875" style="192" customWidth="1"/>
    <col min="272" max="272" width="15.28515625" style="192" customWidth="1"/>
    <col min="273" max="273" width="9.140625" style="192"/>
    <col min="274" max="274" width="11.5703125" style="192" customWidth="1"/>
    <col min="275" max="275" width="9.140625" style="192"/>
    <col min="276" max="276" width="11" style="192" customWidth="1"/>
    <col min="277" max="512" width="9.140625" style="192"/>
    <col min="513" max="513" width="4.7109375" style="192" customWidth="1"/>
    <col min="514" max="514" width="16.85546875" style="192" customWidth="1"/>
    <col min="515" max="515" width="14.85546875" style="192" customWidth="1"/>
    <col min="516" max="516" width="14.140625" style="192" customWidth="1"/>
    <col min="517" max="517" width="18" style="192" customWidth="1"/>
    <col min="518" max="518" width="10.85546875" style="192" customWidth="1"/>
    <col min="519" max="519" width="10.5703125" style="192" customWidth="1"/>
    <col min="520" max="520" width="12.7109375" style="192" customWidth="1"/>
    <col min="521" max="521" width="13.28515625" style="192" customWidth="1"/>
    <col min="522" max="522" width="14.7109375" style="192" customWidth="1"/>
    <col min="523" max="523" width="11.85546875" style="192" customWidth="1"/>
    <col min="524" max="524" width="12.28515625" style="192" customWidth="1"/>
    <col min="525" max="525" width="12.42578125" style="192" customWidth="1"/>
    <col min="526" max="526" width="13.42578125" style="192" customWidth="1"/>
    <col min="527" max="527" width="10.85546875" style="192" customWidth="1"/>
    <col min="528" max="528" width="15.28515625" style="192" customWidth="1"/>
    <col min="529" max="529" width="9.140625" style="192"/>
    <col min="530" max="530" width="11.5703125" style="192" customWidth="1"/>
    <col min="531" max="531" width="9.140625" style="192"/>
    <col min="532" max="532" width="11" style="192" customWidth="1"/>
    <col min="533" max="768" width="9.140625" style="192"/>
    <col min="769" max="769" width="4.7109375" style="192" customWidth="1"/>
    <col min="770" max="770" width="16.85546875" style="192" customWidth="1"/>
    <col min="771" max="771" width="14.85546875" style="192" customWidth="1"/>
    <col min="772" max="772" width="14.140625" style="192" customWidth="1"/>
    <col min="773" max="773" width="18" style="192" customWidth="1"/>
    <col min="774" max="774" width="10.85546875" style="192" customWidth="1"/>
    <col min="775" max="775" width="10.5703125" style="192" customWidth="1"/>
    <col min="776" max="776" width="12.7109375" style="192" customWidth="1"/>
    <col min="777" max="777" width="13.28515625" style="192" customWidth="1"/>
    <col min="778" max="778" width="14.7109375" style="192" customWidth="1"/>
    <col min="779" max="779" width="11.85546875" style="192" customWidth="1"/>
    <col min="780" max="780" width="12.28515625" style="192" customWidth="1"/>
    <col min="781" max="781" width="12.42578125" style="192" customWidth="1"/>
    <col min="782" max="782" width="13.42578125" style="192" customWidth="1"/>
    <col min="783" max="783" width="10.85546875" style="192" customWidth="1"/>
    <col min="784" max="784" width="15.28515625" style="192" customWidth="1"/>
    <col min="785" max="785" width="9.140625" style="192"/>
    <col min="786" max="786" width="11.5703125" style="192" customWidth="1"/>
    <col min="787" max="787" width="9.140625" style="192"/>
    <col min="788" max="788" width="11" style="192" customWidth="1"/>
    <col min="789" max="1024" width="9.140625" style="192"/>
    <col min="1025" max="1025" width="4.7109375" style="192" customWidth="1"/>
    <col min="1026" max="1026" width="16.85546875" style="192" customWidth="1"/>
    <col min="1027" max="1027" width="14.85546875" style="192" customWidth="1"/>
    <col min="1028" max="1028" width="14.140625" style="192" customWidth="1"/>
    <col min="1029" max="1029" width="18" style="192" customWidth="1"/>
    <col min="1030" max="1030" width="10.85546875" style="192" customWidth="1"/>
    <col min="1031" max="1031" width="10.5703125" style="192" customWidth="1"/>
    <col min="1032" max="1032" width="12.7109375" style="192" customWidth="1"/>
    <col min="1033" max="1033" width="13.28515625" style="192" customWidth="1"/>
    <col min="1034" max="1034" width="14.7109375" style="192" customWidth="1"/>
    <col min="1035" max="1035" width="11.85546875" style="192" customWidth="1"/>
    <col min="1036" max="1036" width="12.28515625" style="192" customWidth="1"/>
    <col min="1037" max="1037" width="12.42578125" style="192" customWidth="1"/>
    <col min="1038" max="1038" width="13.42578125" style="192" customWidth="1"/>
    <col min="1039" max="1039" width="10.85546875" style="192" customWidth="1"/>
    <col min="1040" max="1040" width="15.28515625" style="192" customWidth="1"/>
    <col min="1041" max="1041" width="9.140625" style="192"/>
    <col min="1042" max="1042" width="11.5703125" style="192" customWidth="1"/>
    <col min="1043" max="1043" width="9.140625" style="192"/>
    <col min="1044" max="1044" width="11" style="192" customWidth="1"/>
    <col min="1045" max="1280" width="9.140625" style="192"/>
    <col min="1281" max="1281" width="4.7109375" style="192" customWidth="1"/>
    <col min="1282" max="1282" width="16.85546875" style="192" customWidth="1"/>
    <col min="1283" max="1283" width="14.85546875" style="192" customWidth="1"/>
    <col min="1284" max="1284" width="14.140625" style="192" customWidth="1"/>
    <col min="1285" max="1285" width="18" style="192" customWidth="1"/>
    <col min="1286" max="1286" width="10.85546875" style="192" customWidth="1"/>
    <col min="1287" max="1287" width="10.5703125" style="192" customWidth="1"/>
    <col min="1288" max="1288" width="12.7109375" style="192" customWidth="1"/>
    <col min="1289" max="1289" width="13.28515625" style="192" customWidth="1"/>
    <col min="1290" max="1290" width="14.7109375" style="192" customWidth="1"/>
    <col min="1291" max="1291" width="11.85546875" style="192" customWidth="1"/>
    <col min="1292" max="1292" width="12.28515625" style="192" customWidth="1"/>
    <col min="1293" max="1293" width="12.42578125" style="192" customWidth="1"/>
    <col min="1294" max="1294" width="13.42578125" style="192" customWidth="1"/>
    <col min="1295" max="1295" width="10.85546875" style="192" customWidth="1"/>
    <col min="1296" max="1296" width="15.28515625" style="192" customWidth="1"/>
    <col min="1297" max="1297" width="9.140625" style="192"/>
    <col min="1298" max="1298" width="11.5703125" style="192" customWidth="1"/>
    <col min="1299" max="1299" width="9.140625" style="192"/>
    <col min="1300" max="1300" width="11" style="192" customWidth="1"/>
    <col min="1301" max="1536" width="9.140625" style="192"/>
    <col min="1537" max="1537" width="4.7109375" style="192" customWidth="1"/>
    <col min="1538" max="1538" width="16.85546875" style="192" customWidth="1"/>
    <col min="1539" max="1539" width="14.85546875" style="192" customWidth="1"/>
    <col min="1540" max="1540" width="14.140625" style="192" customWidth="1"/>
    <col min="1541" max="1541" width="18" style="192" customWidth="1"/>
    <col min="1542" max="1542" width="10.85546875" style="192" customWidth="1"/>
    <col min="1543" max="1543" width="10.5703125" style="192" customWidth="1"/>
    <col min="1544" max="1544" width="12.7109375" style="192" customWidth="1"/>
    <col min="1545" max="1545" width="13.28515625" style="192" customWidth="1"/>
    <col min="1546" max="1546" width="14.7109375" style="192" customWidth="1"/>
    <col min="1547" max="1547" width="11.85546875" style="192" customWidth="1"/>
    <col min="1548" max="1548" width="12.28515625" style="192" customWidth="1"/>
    <col min="1549" max="1549" width="12.42578125" style="192" customWidth="1"/>
    <col min="1550" max="1550" width="13.42578125" style="192" customWidth="1"/>
    <col min="1551" max="1551" width="10.85546875" style="192" customWidth="1"/>
    <col min="1552" max="1552" width="15.28515625" style="192" customWidth="1"/>
    <col min="1553" max="1553" width="9.140625" style="192"/>
    <col min="1554" max="1554" width="11.5703125" style="192" customWidth="1"/>
    <col min="1555" max="1555" width="9.140625" style="192"/>
    <col min="1556" max="1556" width="11" style="192" customWidth="1"/>
    <col min="1557" max="1792" width="9.140625" style="192"/>
    <col min="1793" max="1793" width="4.7109375" style="192" customWidth="1"/>
    <col min="1794" max="1794" width="16.85546875" style="192" customWidth="1"/>
    <col min="1795" max="1795" width="14.85546875" style="192" customWidth="1"/>
    <col min="1796" max="1796" width="14.140625" style="192" customWidth="1"/>
    <col min="1797" max="1797" width="18" style="192" customWidth="1"/>
    <col min="1798" max="1798" width="10.85546875" style="192" customWidth="1"/>
    <col min="1799" max="1799" width="10.5703125" style="192" customWidth="1"/>
    <col min="1800" max="1800" width="12.7109375" style="192" customWidth="1"/>
    <col min="1801" max="1801" width="13.28515625" style="192" customWidth="1"/>
    <col min="1802" max="1802" width="14.7109375" style="192" customWidth="1"/>
    <col min="1803" max="1803" width="11.85546875" style="192" customWidth="1"/>
    <col min="1804" max="1804" width="12.28515625" style="192" customWidth="1"/>
    <col min="1805" max="1805" width="12.42578125" style="192" customWidth="1"/>
    <col min="1806" max="1806" width="13.42578125" style="192" customWidth="1"/>
    <col min="1807" max="1807" width="10.85546875" style="192" customWidth="1"/>
    <col min="1808" max="1808" width="15.28515625" style="192" customWidth="1"/>
    <col min="1809" max="1809" width="9.140625" style="192"/>
    <col min="1810" max="1810" width="11.5703125" style="192" customWidth="1"/>
    <col min="1811" max="1811" width="9.140625" style="192"/>
    <col min="1812" max="1812" width="11" style="192" customWidth="1"/>
    <col min="1813" max="2048" width="9.140625" style="192"/>
    <col min="2049" max="2049" width="4.7109375" style="192" customWidth="1"/>
    <col min="2050" max="2050" width="16.85546875" style="192" customWidth="1"/>
    <col min="2051" max="2051" width="14.85546875" style="192" customWidth="1"/>
    <col min="2052" max="2052" width="14.140625" style="192" customWidth="1"/>
    <col min="2053" max="2053" width="18" style="192" customWidth="1"/>
    <col min="2054" max="2054" width="10.85546875" style="192" customWidth="1"/>
    <col min="2055" max="2055" width="10.5703125" style="192" customWidth="1"/>
    <col min="2056" max="2056" width="12.7109375" style="192" customWidth="1"/>
    <col min="2057" max="2057" width="13.28515625" style="192" customWidth="1"/>
    <col min="2058" max="2058" width="14.7109375" style="192" customWidth="1"/>
    <col min="2059" max="2059" width="11.85546875" style="192" customWidth="1"/>
    <col min="2060" max="2060" width="12.28515625" style="192" customWidth="1"/>
    <col min="2061" max="2061" width="12.42578125" style="192" customWidth="1"/>
    <col min="2062" max="2062" width="13.42578125" style="192" customWidth="1"/>
    <col min="2063" max="2063" width="10.85546875" style="192" customWidth="1"/>
    <col min="2064" max="2064" width="15.28515625" style="192" customWidth="1"/>
    <col min="2065" max="2065" width="9.140625" style="192"/>
    <col min="2066" max="2066" width="11.5703125" style="192" customWidth="1"/>
    <col min="2067" max="2067" width="9.140625" style="192"/>
    <col min="2068" max="2068" width="11" style="192" customWidth="1"/>
    <col min="2069" max="2304" width="9.140625" style="192"/>
    <col min="2305" max="2305" width="4.7109375" style="192" customWidth="1"/>
    <col min="2306" max="2306" width="16.85546875" style="192" customWidth="1"/>
    <col min="2307" max="2307" width="14.85546875" style="192" customWidth="1"/>
    <col min="2308" max="2308" width="14.140625" style="192" customWidth="1"/>
    <col min="2309" max="2309" width="18" style="192" customWidth="1"/>
    <col min="2310" max="2310" width="10.85546875" style="192" customWidth="1"/>
    <col min="2311" max="2311" width="10.5703125" style="192" customWidth="1"/>
    <col min="2312" max="2312" width="12.7109375" style="192" customWidth="1"/>
    <col min="2313" max="2313" width="13.28515625" style="192" customWidth="1"/>
    <col min="2314" max="2314" width="14.7109375" style="192" customWidth="1"/>
    <col min="2315" max="2315" width="11.85546875" style="192" customWidth="1"/>
    <col min="2316" max="2316" width="12.28515625" style="192" customWidth="1"/>
    <col min="2317" max="2317" width="12.42578125" style="192" customWidth="1"/>
    <col min="2318" max="2318" width="13.42578125" style="192" customWidth="1"/>
    <col min="2319" max="2319" width="10.85546875" style="192" customWidth="1"/>
    <col min="2320" max="2320" width="15.28515625" style="192" customWidth="1"/>
    <col min="2321" max="2321" width="9.140625" style="192"/>
    <col min="2322" max="2322" width="11.5703125" style="192" customWidth="1"/>
    <col min="2323" max="2323" width="9.140625" style="192"/>
    <col min="2324" max="2324" width="11" style="192" customWidth="1"/>
    <col min="2325" max="2560" width="9.140625" style="192"/>
    <col min="2561" max="2561" width="4.7109375" style="192" customWidth="1"/>
    <col min="2562" max="2562" width="16.85546875" style="192" customWidth="1"/>
    <col min="2563" max="2563" width="14.85546875" style="192" customWidth="1"/>
    <col min="2564" max="2564" width="14.140625" style="192" customWidth="1"/>
    <col min="2565" max="2565" width="18" style="192" customWidth="1"/>
    <col min="2566" max="2566" width="10.85546875" style="192" customWidth="1"/>
    <col min="2567" max="2567" width="10.5703125" style="192" customWidth="1"/>
    <col min="2568" max="2568" width="12.7109375" style="192" customWidth="1"/>
    <col min="2569" max="2569" width="13.28515625" style="192" customWidth="1"/>
    <col min="2570" max="2570" width="14.7109375" style="192" customWidth="1"/>
    <col min="2571" max="2571" width="11.85546875" style="192" customWidth="1"/>
    <col min="2572" max="2572" width="12.28515625" style="192" customWidth="1"/>
    <col min="2573" max="2573" width="12.42578125" style="192" customWidth="1"/>
    <col min="2574" max="2574" width="13.42578125" style="192" customWidth="1"/>
    <col min="2575" max="2575" width="10.85546875" style="192" customWidth="1"/>
    <col min="2576" max="2576" width="15.28515625" style="192" customWidth="1"/>
    <col min="2577" max="2577" width="9.140625" style="192"/>
    <col min="2578" max="2578" width="11.5703125" style="192" customWidth="1"/>
    <col min="2579" max="2579" width="9.140625" style="192"/>
    <col min="2580" max="2580" width="11" style="192" customWidth="1"/>
    <col min="2581" max="2816" width="9.140625" style="192"/>
    <col min="2817" max="2817" width="4.7109375" style="192" customWidth="1"/>
    <col min="2818" max="2818" width="16.85546875" style="192" customWidth="1"/>
    <col min="2819" max="2819" width="14.85546875" style="192" customWidth="1"/>
    <col min="2820" max="2820" width="14.140625" style="192" customWidth="1"/>
    <col min="2821" max="2821" width="18" style="192" customWidth="1"/>
    <col min="2822" max="2822" width="10.85546875" style="192" customWidth="1"/>
    <col min="2823" max="2823" width="10.5703125" style="192" customWidth="1"/>
    <col min="2824" max="2824" width="12.7109375" style="192" customWidth="1"/>
    <col min="2825" max="2825" width="13.28515625" style="192" customWidth="1"/>
    <col min="2826" max="2826" width="14.7109375" style="192" customWidth="1"/>
    <col min="2827" max="2827" width="11.85546875" style="192" customWidth="1"/>
    <col min="2828" max="2828" width="12.28515625" style="192" customWidth="1"/>
    <col min="2829" max="2829" width="12.42578125" style="192" customWidth="1"/>
    <col min="2830" max="2830" width="13.42578125" style="192" customWidth="1"/>
    <col min="2831" max="2831" width="10.85546875" style="192" customWidth="1"/>
    <col min="2832" max="2832" width="15.28515625" style="192" customWidth="1"/>
    <col min="2833" max="2833" width="9.140625" style="192"/>
    <col min="2834" max="2834" width="11.5703125" style="192" customWidth="1"/>
    <col min="2835" max="2835" width="9.140625" style="192"/>
    <col min="2836" max="2836" width="11" style="192" customWidth="1"/>
    <col min="2837" max="3072" width="9.140625" style="192"/>
    <col min="3073" max="3073" width="4.7109375" style="192" customWidth="1"/>
    <col min="3074" max="3074" width="16.85546875" style="192" customWidth="1"/>
    <col min="3075" max="3075" width="14.85546875" style="192" customWidth="1"/>
    <col min="3076" max="3076" width="14.140625" style="192" customWidth="1"/>
    <col min="3077" max="3077" width="18" style="192" customWidth="1"/>
    <col min="3078" max="3078" width="10.85546875" style="192" customWidth="1"/>
    <col min="3079" max="3079" width="10.5703125" style="192" customWidth="1"/>
    <col min="3080" max="3080" width="12.7109375" style="192" customWidth="1"/>
    <col min="3081" max="3081" width="13.28515625" style="192" customWidth="1"/>
    <col min="3082" max="3082" width="14.7109375" style="192" customWidth="1"/>
    <col min="3083" max="3083" width="11.85546875" style="192" customWidth="1"/>
    <col min="3084" max="3084" width="12.28515625" style="192" customWidth="1"/>
    <col min="3085" max="3085" width="12.42578125" style="192" customWidth="1"/>
    <col min="3086" max="3086" width="13.42578125" style="192" customWidth="1"/>
    <col min="3087" max="3087" width="10.85546875" style="192" customWidth="1"/>
    <col min="3088" max="3088" width="15.28515625" style="192" customWidth="1"/>
    <col min="3089" max="3089" width="9.140625" style="192"/>
    <col min="3090" max="3090" width="11.5703125" style="192" customWidth="1"/>
    <col min="3091" max="3091" width="9.140625" style="192"/>
    <col min="3092" max="3092" width="11" style="192" customWidth="1"/>
    <col min="3093" max="3328" width="9.140625" style="192"/>
    <col min="3329" max="3329" width="4.7109375" style="192" customWidth="1"/>
    <col min="3330" max="3330" width="16.85546875" style="192" customWidth="1"/>
    <col min="3331" max="3331" width="14.85546875" style="192" customWidth="1"/>
    <col min="3332" max="3332" width="14.140625" style="192" customWidth="1"/>
    <col min="3333" max="3333" width="18" style="192" customWidth="1"/>
    <col min="3334" max="3334" width="10.85546875" style="192" customWidth="1"/>
    <col min="3335" max="3335" width="10.5703125" style="192" customWidth="1"/>
    <col min="3336" max="3336" width="12.7109375" style="192" customWidth="1"/>
    <col min="3337" max="3337" width="13.28515625" style="192" customWidth="1"/>
    <col min="3338" max="3338" width="14.7109375" style="192" customWidth="1"/>
    <col min="3339" max="3339" width="11.85546875" style="192" customWidth="1"/>
    <col min="3340" max="3340" width="12.28515625" style="192" customWidth="1"/>
    <col min="3341" max="3341" width="12.42578125" style="192" customWidth="1"/>
    <col min="3342" max="3342" width="13.42578125" style="192" customWidth="1"/>
    <col min="3343" max="3343" width="10.85546875" style="192" customWidth="1"/>
    <col min="3344" max="3344" width="15.28515625" style="192" customWidth="1"/>
    <col min="3345" max="3345" width="9.140625" style="192"/>
    <col min="3346" max="3346" width="11.5703125" style="192" customWidth="1"/>
    <col min="3347" max="3347" width="9.140625" style="192"/>
    <col min="3348" max="3348" width="11" style="192" customWidth="1"/>
    <col min="3349" max="3584" width="9.140625" style="192"/>
    <col min="3585" max="3585" width="4.7109375" style="192" customWidth="1"/>
    <col min="3586" max="3586" width="16.85546875" style="192" customWidth="1"/>
    <col min="3587" max="3587" width="14.85546875" style="192" customWidth="1"/>
    <col min="3588" max="3588" width="14.140625" style="192" customWidth="1"/>
    <col min="3589" max="3589" width="18" style="192" customWidth="1"/>
    <col min="3590" max="3590" width="10.85546875" style="192" customWidth="1"/>
    <col min="3591" max="3591" width="10.5703125" style="192" customWidth="1"/>
    <col min="3592" max="3592" width="12.7109375" style="192" customWidth="1"/>
    <col min="3593" max="3593" width="13.28515625" style="192" customWidth="1"/>
    <col min="3594" max="3594" width="14.7109375" style="192" customWidth="1"/>
    <col min="3595" max="3595" width="11.85546875" style="192" customWidth="1"/>
    <col min="3596" max="3596" width="12.28515625" style="192" customWidth="1"/>
    <col min="3597" max="3597" width="12.42578125" style="192" customWidth="1"/>
    <col min="3598" max="3598" width="13.42578125" style="192" customWidth="1"/>
    <col min="3599" max="3599" width="10.85546875" style="192" customWidth="1"/>
    <col min="3600" max="3600" width="15.28515625" style="192" customWidth="1"/>
    <col min="3601" max="3601" width="9.140625" style="192"/>
    <col min="3602" max="3602" width="11.5703125" style="192" customWidth="1"/>
    <col min="3603" max="3603" width="9.140625" style="192"/>
    <col min="3604" max="3604" width="11" style="192" customWidth="1"/>
    <col min="3605" max="3840" width="9.140625" style="192"/>
    <col min="3841" max="3841" width="4.7109375" style="192" customWidth="1"/>
    <col min="3842" max="3842" width="16.85546875" style="192" customWidth="1"/>
    <col min="3843" max="3843" width="14.85546875" style="192" customWidth="1"/>
    <col min="3844" max="3844" width="14.140625" style="192" customWidth="1"/>
    <col min="3845" max="3845" width="18" style="192" customWidth="1"/>
    <col min="3846" max="3846" width="10.85546875" style="192" customWidth="1"/>
    <col min="3847" max="3847" width="10.5703125" style="192" customWidth="1"/>
    <col min="3848" max="3848" width="12.7109375" style="192" customWidth="1"/>
    <col min="3849" max="3849" width="13.28515625" style="192" customWidth="1"/>
    <col min="3850" max="3850" width="14.7109375" style="192" customWidth="1"/>
    <col min="3851" max="3851" width="11.85546875" style="192" customWidth="1"/>
    <col min="3852" max="3852" width="12.28515625" style="192" customWidth="1"/>
    <col min="3853" max="3853" width="12.42578125" style="192" customWidth="1"/>
    <col min="3854" max="3854" width="13.42578125" style="192" customWidth="1"/>
    <col min="3855" max="3855" width="10.85546875" style="192" customWidth="1"/>
    <col min="3856" max="3856" width="15.28515625" style="192" customWidth="1"/>
    <col min="3857" max="3857" width="9.140625" style="192"/>
    <col min="3858" max="3858" width="11.5703125" style="192" customWidth="1"/>
    <col min="3859" max="3859" width="9.140625" style="192"/>
    <col min="3860" max="3860" width="11" style="192" customWidth="1"/>
    <col min="3861" max="4096" width="9.140625" style="192"/>
    <col min="4097" max="4097" width="4.7109375" style="192" customWidth="1"/>
    <col min="4098" max="4098" width="16.85546875" style="192" customWidth="1"/>
    <col min="4099" max="4099" width="14.85546875" style="192" customWidth="1"/>
    <col min="4100" max="4100" width="14.140625" style="192" customWidth="1"/>
    <col min="4101" max="4101" width="18" style="192" customWidth="1"/>
    <col min="4102" max="4102" width="10.85546875" style="192" customWidth="1"/>
    <col min="4103" max="4103" width="10.5703125" style="192" customWidth="1"/>
    <col min="4104" max="4104" width="12.7109375" style="192" customWidth="1"/>
    <col min="4105" max="4105" width="13.28515625" style="192" customWidth="1"/>
    <col min="4106" max="4106" width="14.7109375" style="192" customWidth="1"/>
    <col min="4107" max="4107" width="11.85546875" style="192" customWidth="1"/>
    <col min="4108" max="4108" width="12.28515625" style="192" customWidth="1"/>
    <col min="4109" max="4109" width="12.42578125" style="192" customWidth="1"/>
    <col min="4110" max="4110" width="13.42578125" style="192" customWidth="1"/>
    <col min="4111" max="4111" width="10.85546875" style="192" customWidth="1"/>
    <col min="4112" max="4112" width="15.28515625" style="192" customWidth="1"/>
    <col min="4113" max="4113" width="9.140625" style="192"/>
    <col min="4114" max="4114" width="11.5703125" style="192" customWidth="1"/>
    <col min="4115" max="4115" width="9.140625" style="192"/>
    <col min="4116" max="4116" width="11" style="192" customWidth="1"/>
    <col min="4117" max="4352" width="9.140625" style="192"/>
    <col min="4353" max="4353" width="4.7109375" style="192" customWidth="1"/>
    <col min="4354" max="4354" width="16.85546875" style="192" customWidth="1"/>
    <col min="4355" max="4355" width="14.85546875" style="192" customWidth="1"/>
    <col min="4356" max="4356" width="14.140625" style="192" customWidth="1"/>
    <col min="4357" max="4357" width="18" style="192" customWidth="1"/>
    <col min="4358" max="4358" width="10.85546875" style="192" customWidth="1"/>
    <col min="4359" max="4359" width="10.5703125" style="192" customWidth="1"/>
    <col min="4360" max="4360" width="12.7109375" style="192" customWidth="1"/>
    <col min="4361" max="4361" width="13.28515625" style="192" customWidth="1"/>
    <col min="4362" max="4362" width="14.7109375" style="192" customWidth="1"/>
    <col min="4363" max="4363" width="11.85546875" style="192" customWidth="1"/>
    <col min="4364" max="4364" width="12.28515625" style="192" customWidth="1"/>
    <col min="4365" max="4365" width="12.42578125" style="192" customWidth="1"/>
    <col min="4366" max="4366" width="13.42578125" style="192" customWidth="1"/>
    <col min="4367" max="4367" width="10.85546875" style="192" customWidth="1"/>
    <col min="4368" max="4368" width="15.28515625" style="192" customWidth="1"/>
    <col min="4369" max="4369" width="9.140625" style="192"/>
    <col min="4370" max="4370" width="11.5703125" style="192" customWidth="1"/>
    <col min="4371" max="4371" width="9.140625" style="192"/>
    <col min="4372" max="4372" width="11" style="192" customWidth="1"/>
    <col min="4373" max="4608" width="9.140625" style="192"/>
    <col min="4609" max="4609" width="4.7109375" style="192" customWidth="1"/>
    <col min="4610" max="4610" width="16.85546875" style="192" customWidth="1"/>
    <col min="4611" max="4611" width="14.85546875" style="192" customWidth="1"/>
    <col min="4612" max="4612" width="14.140625" style="192" customWidth="1"/>
    <col min="4613" max="4613" width="18" style="192" customWidth="1"/>
    <col min="4614" max="4614" width="10.85546875" style="192" customWidth="1"/>
    <col min="4615" max="4615" width="10.5703125" style="192" customWidth="1"/>
    <col min="4616" max="4616" width="12.7109375" style="192" customWidth="1"/>
    <col min="4617" max="4617" width="13.28515625" style="192" customWidth="1"/>
    <col min="4618" max="4618" width="14.7109375" style="192" customWidth="1"/>
    <col min="4619" max="4619" width="11.85546875" style="192" customWidth="1"/>
    <col min="4620" max="4620" width="12.28515625" style="192" customWidth="1"/>
    <col min="4621" max="4621" width="12.42578125" style="192" customWidth="1"/>
    <col min="4622" max="4622" width="13.42578125" style="192" customWidth="1"/>
    <col min="4623" max="4623" width="10.85546875" style="192" customWidth="1"/>
    <col min="4624" max="4624" width="15.28515625" style="192" customWidth="1"/>
    <col min="4625" max="4625" width="9.140625" style="192"/>
    <col min="4626" max="4626" width="11.5703125" style="192" customWidth="1"/>
    <col min="4627" max="4627" width="9.140625" style="192"/>
    <col min="4628" max="4628" width="11" style="192" customWidth="1"/>
    <col min="4629" max="4864" width="9.140625" style="192"/>
    <col min="4865" max="4865" width="4.7109375" style="192" customWidth="1"/>
    <col min="4866" max="4866" width="16.85546875" style="192" customWidth="1"/>
    <col min="4867" max="4867" width="14.85546875" style="192" customWidth="1"/>
    <col min="4868" max="4868" width="14.140625" style="192" customWidth="1"/>
    <col min="4869" max="4869" width="18" style="192" customWidth="1"/>
    <col min="4870" max="4870" width="10.85546875" style="192" customWidth="1"/>
    <col min="4871" max="4871" width="10.5703125" style="192" customWidth="1"/>
    <col min="4872" max="4872" width="12.7109375" style="192" customWidth="1"/>
    <col min="4873" max="4873" width="13.28515625" style="192" customWidth="1"/>
    <col min="4874" max="4874" width="14.7109375" style="192" customWidth="1"/>
    <col min="4875" max="4875" width="11.85546875" style="192" customWidth="1"/>
    <col min="4876" max="4876" width="12.28515625" style="192" customWidth="1"/>
    <col min="4877" max="4877" width="12.42578125" style="192" customWidth="1"/>
    <col min="4878" max="4878" width="13.42578125" style="192" customWidth="1"/>
    <col min="4879" max="4879" width="10.85546875" style="192" customWidth="1"/>
    <col min="4880" max="4880" width="15.28515625" style="192" customWidth="1"/>
    <col min="4881" max="4881" width="9.140625" style="192"/>
    <col min="4882" max="4882" width="11.5703125" style="192" customWidth="1"/>
    <col min="4883" max="4883" width="9.140625" style="192"/>
    <col min="4884" max="4884" width="11" style="192" customWidth="1"/>
    <col min="4885" max="5120" width="9.140625" style="192"/>
    <col min="5121" max="5121" width="4.7109375" style="192" customWidth="1"/>
    <col min="5122" max="5122" width="16.85546875" style="192" customWidth="1"/>
    <col min="5123" max="5123" width="14.85546875" style="192" customWidth="1"/>
    <col min="5124" max="5124" width="14.140625" style="192" customWidth="1"/>
    <col min="5125" max="5125" width="18" style="192" customWidth="1"/>
    <col min="5126" max="5126" width="10.85546875" style="192" customWidth="1"/>
    <col min="5127" max="5127" width="10.5703125" style="192" customWidth="1"/>
    <col min="5128" max="5128" width="12.7109375" style="192" customWidth="1"/>
    <col min="5129" max="5129" width="13.28515625" style="192" customWidth="1"/>
    <col min="5130" max="5130" width="14.7109375" style="192" customWidth="1"/>
    <col min="5131" max="5131" width="11.85546875" style="192" customWidth="1"/>
    <col min="5132" max="5132" width="12.28515625" style="192" customWidth="1"/>
    <col min="5133" max="5133" width="12.42578125" style="192" customWidth="1"/>
    <col min="5134" max="5134" width="13.42578125" style="192" customWidth="1"/>
    <col min="5135" max="5135" width="10.85546875" style="192" customWidth="1"/>
    <col min="5136" max="5136" width="15.28515625" style="192" customWidth="1"/>
    <col min="5137" max="5137" width="9.140625" style="192"/>
    <col min="5138" max="5138" width="11.5703125" style="192" customWidth="1"/>
    <col min="5139" max="5139" width="9.140625" style="192"/>
    <col min="5140" max="5140" width="11" style="192" customWidth="1"/>
    <col min="5141" max="5376" width="9.140625" style="192"/>
    <col min="5377" max="5377" width="4.7109375" style="192" customWidth="1"/>
    <col min="5378" max="5378" width="16.85546875" style="192" customWidth="1"/>
    <col min="5379" max="5379" width="14.85546875" style="192" customWidth="1"/>
    <col min="5380" max="5380" width="14.140625" style="192" customWidth="1"/>
    <col min="5381" max="5381" width="18" style="192" customWidth="1"/>
    <col min="5382" max="5382" width="10.85546875" style="192" customWidth="1"/>
    <col min="5383" max="5383" width="10.5703125" style="192" customWidth="1"/>
    <col min="5384" max="5384" width="12.7109375" style="192" customWidth="1"/>
    <col min="5385" max="5385" width="13.28515625" style="192" customWidth="1"/>
    <col min="5386" max="5386" width="14.7109375" style="192" customWidth="1"/>
    <col min="5387" max="5387" width="11.85546875" style="192" customWidth="1"/>
    <col min="5388" max="5388" width="12.28515625" style="192" customWidth="1"/>
    <col min="5389" max="5389" width="12.42578125" style="192" customWidth="1"/>
    <col min="5390" max="5390" width="13.42578125" style="192" customWidth="1"/>
    <col min="5391" max="5391" width="10.85546875" style="192" customWidth="1"/>
    <col min="5392" max="5392" width="15.28515625" style="192" customWidth="1"/>
    <col min="5393" max="5393" width="9.140625" style="192"/>
    <col min="5394" max="5394" width="11.5703125" style="192" customWidth="1"/>
    <col min="5395" max="5395" width="9.140625" style="192"/>
    <col min="5396" max="5396" width="11" style="192" customWidth="1"/>
    <col min="5397" max="5632" width="9.140625" style="192"/>
    <col min="5633" max="5633" width="4.7109375" style="192" customWidth="1"/>
    <col min="5634" max="5634" width="16.85546875" style="192" customWidth="1"/>
    <col min="5635" max="5635" width="14.85546875" style="192" customWidth="1"/>
    <col min="5636" max="5636" width="14.140625" style="192" customWidth="1"/>
    <col min="5637" max="5637" width="18" style="192" customWidth="1"/>
    <col min="5638" max="5638" width="10.85546875" style="192" customWidth="1"/>
    <col min="5639" max="5639" width="10.5703125" style="192" customWidth="1"/>
    <col min="5640" max="5640" width="12.7109375" style="192" customWidth="1"/>
    <col min="5641" max="5641" width="13.28515625" style="192" customWidth="1"/>
    <col min="5642" max="5642" width="14.7109375" style="192" customWidth="1"/>
    <col min="5643" max="5643" width="11.85546875" style="192" customWidth="1"/>
    <col min="5644" max="5644" width="12.28515625" style="192" customWidth="1"/>
    <col min="5645" max="5645" width="12.42578125" style="192" customWidth="1"/>
    <col min="5646" max="5646" width="13.42578125" style="192" customWidth="1"/>
    <col min="5647" max="5647" width="10.85546875" style="192" customWidth="1"/>
    <col min="5648" max="5648" width="15.28515625" style="192" customWidth="1"/>
    <col min="5649" max="5649" width="9.140625" style="192"/>
    <col min="5650" max="5650" width="11.5703125" style="192" customWidth="1"/>
    <col min="5651" max="5651" width="9.140625" style="192"/>
    <col min="5652" max="5652" width="11" style="192" customWidth="1"/>
    <col min="5653" max="5888" width="9.140625" style="192"/>
    <col min="5889" max="5889" width="4.7109375" style="192" customWidth="1"/>
    <col min="5890" max="5890" width="16.85546875" style="192" customWidth="1"/>
    <col min="5891" max="5891" width="14.85546875" style="192" customWidth="1"/>
    <col min="5892" max="5892" width="14.140625" style="192" customWidth="1"/>
    <col min="5893" max="5893" width="18" style="192" customWidth="1"/>
    <col min="5894" max="5894" width="10.85546875" style="192" customWidth="1"/>
    <col min="5895" max="5895" width="10.5703125" style="192" customWidth="1"/>
    <col min="5896" max="5896" width="12.7109375" style="192" customWidth="1"/>
    <col min="5897" max="5897" width="13.28515625" style="192" customWidth="1"/>
    <col min="5898" max="5898" width="14.7109375" style="192" customWidth="1"/>
    <col min="5899" max="5899" width="11.85546875" style="192" customWidth="1"/>
    <col min="5900" max="5900" width="12.28515625" style="192" customWidth="1"/>
    <col min="5901" max="5901" width="12.42578125" style="192" customWidth="1"/>
    <col min="5902" max="5902" width="13.42578125" style="192" customWidth="1"/>
    <col min="5903" max="5903" width="10.85546875" style="192" customWidth="1"/>
    <col min="5904" max="5904" width="15.28515625" style="192" customWidth="1"/>
    <col min="5905" max="5905" width="9.140625" style="192"/>
    <col min="5906" max="5906" width="11.5703125" style="192" customWidth="1"/>
    <col min="5907" max="5907" width="9.140625" style="192"/>
    <col min="5908" max="5908" width="11" style="192" customWidth="1"/>
    <col min="5909" max="6144" width="9.140625" style="192"/>
    <col min="6145" max="6145" width="4.7109375" style="192" customWidth="1"/>
    <col min="6146" max="6146" width="16.85546875" style="192" customWidth="1"/>
    <col min="6147" max="6147" width="14.85546875" style="192" customWidth="1"/>
    <col min="6148" max="6148" width="14.140625" style="192" customWidth="1"/>
    <col min="6149" max="6149" width="18" style="192" customWidth="1"/>
    <col min="6150" max="6150" width="10.85546875" style="192" customWidth="1"/>
    <col min="6151" max="6151" width="10.5703125" style="192" customWidth="1"/>
    <col min="6152" max="6152" width="12.7109375" style="192" customWidth="1"/>
    <col min="6153" max="6153" width="13.28515625" style="192" customWidth="1"/>
    <col min="6154" max="6154" width="14.7109375" style="192" customWidth="1"/>
    <col min="6155" max="6155" width="11.85546875" style="192" customWidth="1"/>
    <col min="6156" max="6156" width="12.28515625" style="192" customWidth="1"/>
    <col min="6157" max="6157" width="12.42578125" style="192" customWidth="1"/>
    <col min="6158" max="6158" width="13.42578125" style="192" customWidth="1"/>
    <col min="6159" max="6159" width="10.85546875" style="192" customWidth="1"/>
    <col min="6160" max="6160" width="15.28515625" style="192" customWidth="1"/>
    <col min="6161" max="6161" width="9.140625" style="192"/>
    <col min="6162" max="6162" width="11.5703125" style="192" customWidth="1"/>
    <col min="6163" max="6163" width="9.140625" style="192"/>
    <col min="6164" max="6164" width="11" style="192" customWidth="1"/>
    <col min="6165" max="6400" width="9.140625" style="192"/>
    <col min="6401" max="6401" width="4.7109375" style="192" customWidth="1"/>
    <col min="6402" max="6402" width="16.85546875" style="192" customWidth="1"/>
    <col min="6403" max="6403" width="14.85546875" style="192" customWidth="1"/>
    <col min="6404" max="6404" width="14.140625" style="192" customWidth="1"/>
    <col min="6405" max="6405" width="18" style="192" customWidth="1"/>
    <col min="6406" max="6406" width="10.85546875" style="192" customWidth="1"/>
    <col min="6407" max="6407" width="10.5703125" style="192" customWidth="1"/>
    <col min="6408" max="6408" width="12.7109375" style="192" customWidth="1"/>
    <col min="6409" max="6409" width="13.28515625" style="192" customWidth="1"/>
    <col min="6410" max="6410" width="14.7109375" style="192" customWidth="1"/>
    <col min="6411" max="6411" width="11.85546875" style="192" customWidth="1"/>
    <col min="6412" max="6412" width="12.28515625" style="192" customWidth="1"/>
    <col min="6413" max="6413" width="12.42578125" style="192" customWidth="1"/>
    <col min="6414" max="6414" width="13.42578125" style="192" customWidth="1"/>
    <col min="6415" max="6415" width="10.85546875" style="192" customWidth="1"/>
    <col min="6416" max="6416" width="15.28515625" style="192" customWidth="1"/>
    <col min="6417" max="6417" width="9.140625" style="192"/>
    <col min="6418" max="6418" width="11.5703125" style="192" customWidth="1"/>
    <col min="6419" max="6419" width="9.140625" style="192"/>
    <col min="6420" max="6420" width="11" style="192" customWidth="1"/>
    <col min="6421" max="6656" width="9.140625" style="192"/>
    <col min="6657" max="6657" width="4.7109375" style="192" customWidth="1"/>
    <col min="6658" max="6658" width="16.85546875" style="192" customWidth="1"/>
    <col min="6659" max="6659" width="14.85546875" style="192" customWidth="1"/>
    <col min="6660" max="6660" width="14.140625" style="192" customWidth="1"/>
    <col min="6661" max="6661" width="18" style="192" customWidth="1"/>
    <col min="6662" max="6662" width="10.85546875" style="192" customWidth="1"/>
    <col min="6663" max="6663" width="10.5703125" style="192" customWidth="1"/>
    <col min="6664" max="6664" width="12.7109375" style="192" customWidth="1"/>
    <col min="6665" max="6665" width="13.28515625" style="192" customWidth="1"/>
    <col min="6666" max="6666" width="14.7109375" style="192" customWidth="1"/>
    <col min="6667" max="6667" width="11.85546875" style="192" customWidth="1"/>
    <col min="6668" max="6668" width="12.28515625" style="192" customWidth="1"/>
    <col min="6669" max="6669" width="12.42578125" style="192" customWidth="1"/>
    <col min="6670" max="6670" width="13.42578125" style="192" customWidth="1"/>
    <col min="6671" max="6671" width="10.85546875" style="192" customWidth="1"/>
    <col min="6672" max="6672" width="15.28515625" style="192" customWidth="1"/>
    <col min="6673" max="6673" width="9.140625" style="192"/>
    <col min="6674" max="6674" width="11.5703125" style="192" customWidth="1"/>
    <col min="6675" max="6675" width="9.140625" style="192"/>
    <col min="6676" max="6676" width="11" style="192" customWidth="1"/>
    <col min="6677" max="6912" width="9.140625" style="192"/>
    <col min="6913" max="6913" width="4.7109375" style="192" customWidth="1"/>
    <col min="6914" max="6914" width="16.85546875" style="192" customWidth="1"/>
    <col min="6915" max="6915" width="14.85546875" style="192" customWidth="1"/>
    <col min="6916" max="6916" width="14.140625" style="192" customWidth="1"/>
    <col min="6917" max="6917" width="18" style="192" customWidth="1"/>
    <col min="6918" max="6918" width="10.85546875" style="192" customWidth="1"/>
    <col min="6919" max="6919" width="10.5703125" style="192" customWidth="1"/>
    <col min="6920" max="6920" width="12.7109375" style="192" customWidth="1"/>
    <col min="6921" max="6921" width="13.28515625" style="192" customWidth="1"/>
    <col min="6922" max="6922" width="14.7109375" style="192" customWidth="1"/>
    <col min="6923" max="6923" width="11.85546875" style="192" customWidth="1"/>
    <col min="6924" max="6924" width="12.28515625" style="192" customWidth="1"/>
    <col min="6925" max="6925" width="12.42578125" style="192" customWidth="1"/>
    <col min="6926" max="6926" width="13.42578125" style="192" customWidth="1"/>
    <col min="6927" max="6927" width="10.85546875" style="192" customWidth="1"/>
    <col min="6928" max="6928" width="15.28515625" style="192" customWidth="1"/>
    <col min="6929" max="6929" width="9.140625" style="192"/>
    <col min="6930" max="6930" width="11.5703125" style="192" customWidth="1"/>
    <col min="6931" max="6931" width="9.140625" style="192"/>
    <col min="6932" max="6932" width="11" style="192" customWidth="1"/>
    <col min="6933" max="7168" width="9.140625" style="192"/>
    <col min="7169" max="7169" width="4.7109375" style="192" customWidth="1"/>
    <col min="7170" max="7170" width="16.85546875" style="192" customWidth="1"/>
    <col min="7171" max="7171" width="14.85546875" style="192" customWidth="1"/>
    <col min="7172" max="7172" width="14.140625" style="192" customWidth="1"/>
    <col min="7173" max="7173" width="18" style="192" customWidth="1"/>
    <col min="7174" max="7174" width="10.85546875" style="192" customWidth="1"/>
    <col min="7175" max="7175" width="10.5703125" style="192" customWidth="1"/>
    <col min="7176" max="7176" width="12.7109375" style="192" customWidth="1"/>
    <col min="7177" max="7177" width="13.28515625" style="192" customWidth="1"/>
    <col min="7178" max="7178" width="14.7109375" style="192" customWidth="1"/>
    <col min="7179" max="7179" width="11.85546875" style="192" customWidth="1"/>
    <col min="7180" max="7180" width="12.28515625" style="192" customWidth="1"/>
    <col min="7181" max="7181" width="12.42578125" style="192" customWidth="1"/>
    <col min="7182" max="7182" width="13.42578125" style="192" customWidth="1"/>
    <col min="7183" max="7183" width="10.85546875" style="192" customWidth="1"/>
    <col min="7184" max="7184" width="15.28515625" style="192" customWidth="1"/>
    <col min="7185" max="7185" width="9.140625" style="192"/>
    <col min="7186" max="7186" width="11.5703125" style="192" customWidth="1"/>
    <col min="7187" max="7187" width="9.140625" style="192"/>
    <col min="7188" max="7188" width="11" style="192" customWidth="1"/>
    <col min="7189" max="7424" width="9.140625" style="192"/>
    <col min="7425" max="7425" width="4.7109375" style="192" customWidth="1"/>
    <col min="7426" max="7426" width="16.85546875" style="192" customWidth="1"/>
    <col min="7427" max="7427" width="14.85546875" style="192" customWidth="1"/>
    <col min="7428" max="7428" width="14.140625" style="192" customWidth="1"/>
    <col min="7429" max="7429" width="18" style="192" customWidth="1"/>
    <col min="7430" max="7430" width="10.85546875" style="192" customWidth="1"/>
    <col min="7431" max="7431" width="10.5703125" style="192" customWidth="1"/>
    <col min="7432" max="7432" width="12.7109375" style="192" customWidth="1"/>
    <col min="7433" max="7433" width="13.28515625" style="192" customWidth="1"/>
    <col min="7434" max="7434" width="14.7109375" style="192" customWidth="1"/>
    <col min="7435" max="7435" width="11.85546875" style="192" customWidth="1"/>
    <col min="7436" max="7436" width="12.28515625" style="192" customWidth="1"/>
    <col min="7437" max="7437" width="12.42578125" style="192" customWidth="1"/>
    <col min="7438" max="7438" width="13.42578125" style="192" customWidth="1"/>
    <col min="7439" max="7439" width="10.85546875" style="192" customWidth="1"/>
    <col min="7440" max="7440" width="15.28515625" style="192" customWidth="1"/>
    <col min="7441" max="7441" width="9.140625" style="192"/>
    <col min="7442" max="7442" width="11.5703125" style="192" customWidth="1"/>
    <col min="7443" max="7443" width="9.140625" style="192"/>
    <col min="7444" max="7444" width="11" style="192" customWidth="1"/>
    <col min="7445" max="7680" width="9.140625" style="192"/>
    <col min="7681" max="7681" width="4.7109375" style="192" customWidth="1"/>
    <col min="7682" max="7682" width="16.85546875" style="192" customWidth="1"/>
    <col min="7683" max="7683" width="14.85546875" style="192" customWidth="1"/>
    <col min="7684" max="7684" width="14.140625" style="192" customWidth="1"/>
    <col min="7685" max="7685" width="18" style="192" customWidth="1"/>
    <col min="7686" max="7686" width="10.85546875" style="192" customWidth="1"/>
    <col min="7687" max="7687" width="10.5703125" style="192" customWidth="1"/>
    <col min="7688" max="7688" width="12.7109375" style="192" customWidth="1"/>
    <col min="7689" max="7689" width="13.28515625" style="192" customWidth="1"/>
    <col min="7690" max="7690" width="14.7109375" style="192" customWidth="1"/>
    <col min="7691" max="7691" width="11.85546875" style="192" customWidth="1"/>
    <col min="7692" max="7692" width="12.28515625" style="192" customWidth="1"/>
    <col min="7693" max="7693" width="12.42578125" style="192" customWidth="1"/>
    <col min="7694" max="7694" width="13.42578125" style="192" customWidth="1"/>
    <col min="7695" max="7695" width="10.85546875" style="192" customWidth="1"/>
    <col min="7696" max="7696" width="15.28515625" style="192" customWidth="1"/>
    <col min="7697" max="7697" width="9.140625" style="192"/>
    <col min="7698" max="7698" width="11.5703125" style="192" customWidth="1"/>
    <col min="7699" max="7699" width="9.140625" style="192"/>
    <col min="7700" max="7700" width="11" style="192" customWidth="1"/>
    <col min="7701" max="7936" width="9.140625" style="192"/>
    <col min="7937" max="7937" width="4.7109375" style="192" customWidth="1"/>
    <col min="7938" max="7938" width="16.85546875" style="192" customWidth="1"/>
    <col min="7939" max="7939" width="14.85546875" style="192" customWidth="1"/>
    <col min="7940" max="7940" width="14.140625" style="192" customWidth="1"/>
    <col min="7941" max="7941" width="18" style="192" customWidth="1"/>
    <col min="7942" max="7942" width="10.85546875" style="192" customWidth="1"/>
    <col min="7943" max="7943" width="10.5703125" style="192" customWidth="1"/>
    <col min="7944" max="7944" width="12.7109375" style="192" customWidth="1"/>
    <col min="7945" max="7945" width="13.28515625" style="192" customWidth="1"/>
    <col min="7946" max="7946" width="14.7109375" style="192" customWidth="1"/>
    <col min="7947" max="7947" width="11.85546875" style="192" customWidth="1"/>
    <col min="7948" max="7948" width="12.28515625" style="192" customWidth="1"/>
    <col min="7949" max="7949" width="12.42578125" style="192" customWidth="1"/>
    <col min="7950" max="7950" width="13.42578125" style="192" customWidth="1"/>
    <col min="7951" max="7951" width="10.85546875" style="192" customWidth="1"/>
    <col min="7952" max="7952" width="15.28515625" style="192" customWidth="1"/>
    <col min="7953" max="7953" width="9.140625" style="192"/>
    <col min="7954" max="7954" width="11.5703125" style="192" customWidth="1"/>
    <col min="7955" max="7955" width="9.140625" style="192"/>
    <col min="7956" max="7956" width="11" style="192" customWidth="1"/>
    <col min="7957" max="8192" width="9.140625" style="192"/>
    <col min="8193" max="8193" width="4.7109375" style="192" customWidth="1"/>
    <col min="8194" max="8194" width="16.85546875" style="192" customWidth="1"/>
    <col min="8195" max="8195" width="14.85546875" style="192" customWidth="1"/>
    <col min="8196" max="8196" width="14.140625" style="192" customWidth="1"/>
    <col min="8197" max="8197" width="18" style="192" customWidth="1"/>
    <col min="8198" max="8198" width="10.85546875" style="192" customWidth="1"/>
    <col min="8199" max="8199" width="10.5703125" style="192" customWidth="1"/>
    <col min="8200" max="8200" width="12.7109375" style="192" customWidth="1"/>
    <col min="8201" max="8201" width="13.28515625" style="192" customWidth="1"/>
    <col min="8202" max="8202" width="14.7109375" style="192" customWidth="1"/>
    <col min="8203" max="8203" width="11.85546875" style="192" customWidth="1"/>
    <col min="8204" max="8204" width="12.28515625" style="192" customWidth="1"/>
    <col min="8205" max="8205" width="12.42578125" style="192" customWidth="1"/>
    <col min="8206" max="8206" width="13.42578125" style="192" customWidth="1"/>
    <col min="8207" max="8207" width="10.85546875" style="192" customWidth="1"/>
    <col min="8208" max="8208" width="15.28515625" style="192" customWidth="1"/>
    <col min="8209" max="8209" width="9.140625" style="192"/>
    <col min="8210" max="8210" width="11.5703125" style="192" customWidth="1"/>
    <col min="8211" max="8211" width="9.140625" style="192"/>
    <col min="8212" max="8212" width="11" style="192" customWidth="1"/>
    <col min="8213" max="8448" width="9.140625" style="192"/>
    <col min="8449" max="8449" width="4.7109375" style="192" customWidth="1"/>
    <col min="8450" max="8450" width="16.85546875" style="192" customWidth="1"/>
    <col min="8451" max="8451" width="14.85546875" style="192" customWidth="1"/>
    <col min="8452" max="8452" width="14.140625" style="192" customWidth="1"/>
    <col min="8453" max="8453" width="18" style="192" customWidth="1"/>
    <col min="8454" max="8454" width="10.85546875" style="192" customWidth="1"/>
    <col min="8455" max="8455" width="10.5703125" style="192" customWidth="1"/>
    <col min="8456" max="8456" width="12.7109375" style="192" customWidth="1"/>
    <col min="8457" max="8457" width="13.28515625" style="192" customWidth="1"/>
    <col min="8458" max="8458" width="14.7109375" style="192" customWidth="1"/>
    <col min="8459" max="8459" width="11.85546875" style="192" customWidth="1"/>
    <col min="8460" max="8460" width="12.28515625" style="192" customWidth="1"/>
    <col min="8461" max="8461" width="12.42578125" style="192" customWidth="1"/>
    <col min="8462" max="8462" width="13.42578125" style="192" customWidth="1"/>
    <col min="8463" max="8463" width="10.85546875" style="192" customWidth="1"/>
    <col min="8464" max="8464" width="15.28515625" style="192" customWidth="1"/>
    <col min="8465" max="8465" width="9.140625" style="192"/>
    <col min="8466" max="8466" width="11.5703125" style="192" customWidth="1"/>
    <col min="8467" max="8467" width="9.140625" style="192"/>
    <col min="8468" max="8468" width="11" style="192" customWidth="1"/>
    <col min="8469" max="8704" width="9.140625" style="192"/>
    <col min="8705" max="8705" width="4.7109375" style="192" customWidth="1"/>
    <col min="8706" max="8706" width="16.85546875" style="192" customWidth="1"/>
    <col min="8707" max="8707" width="14.85546875" style="192" customWidth="1"/>
    <col min="8708" max="8708" width="14.140625" style="192" customWidth="1"/>
    <col min="8709" max="8709" width="18" style="192" customWidth="1"/>
    <col min="8710" max="8710" width="10.85546875" style="192" customWidth="1"/>
    <col min="8711" max="8711" width="10.5703125" style="192" customWidth="1"/>
    <col min="8712" max="8712" width="12.7109375" style="192" customWidth="1"/>
    <col min="8713" max="8713" width="13.28515625" style="192" customWidth="1"/>
    <col min="8714" max="8714" width="14.7109375" style="192" customWidth="1"/>
    <col min="8715" max="8715" width="11.85546875" style="192" customWidth="1"/>
    <col min="8716" max="8716" width="12.28515625" style="192" customWidth="1"/>
    <col min="8717" max="8717" width="12.42578125" style="192" customWidth="1"/>
    <col min="8718" max="8718" width="13.42578125" style="192" customWidth="1"/>
    <col min="8719" max="8719" width="10.85546875" style="192" customWidth="1"/>
    <col min="8720" max="8720" width="15.28515625" style="192" customWidth="1"/>
    <col min="8721" max="8721" width="9.140625" style="192"/>
    <col min="8722" max="8722" width="11.5703125" style="192" customWidth="1"/>
    <col min="8723" max="8723" width="9.140625" style="192"/>
    <col min="8724" max="8724" width="11" style="192" customWidth="1"/>
    <col min="8725" max="8960" width="9.140625" style="192"/>
    <col min="8961" max="8961" width="4.7109375" style="192" customWidth="1"/>
    <col min="8962" max="8962" width="16.85546875" style="192" customWidth="1"/>
    <col min="8963" max="8963" width="14.85546875" style="192" customWidth="1"/>
    <col min="8964" max="8964" width="14.140625" style="192" customWidth="1"/>
    <col min="8965" max="8965" width="18" style="192" customWidth="1"/>
    <col min="8966" max="8966" width="10.85546875" style="192" customWidth="1"/>
    <col min="8967" max="8967" width="10.5703125" style="192" customWidth="1"/>
    <col min="8968" max="8968" width="12.7109375" style="192" customWidth="1"/>
    <col min="8969" max="8969" width="13.28515625" style="192" customWidth="1"/>
    <col min="8970" max="8970" width="14.7109375" style="192" customWidth="1"/>
    <col min="8971" max="8971" width="11.85546875" style="192" customWidth="1"/>
    <col min="8972" max="8972" width="12.28515625" style="192" customWidth="1"/>
    <col min="8973" max="8973" width="12.42578125" style="192" customWidth="1"/>
    <col min="8974" max="8974" width="13.42578125" style="192" customWidth="1"/>
    <col min="8975" max="8975" width="10.85546875" style="192" customWidth="1"/>
    <col min="8976" max="8976" width="15.28515625" style="192" customWidth="1"/>
    <col min="8977" max="8977" width="9.140625" style="192"/>
    <col min="8978" max="8978" width="11.5703125" style="192" customWidth="1"/>
    <col min="8979" max="8979" width="9.140625" style="192"/>
    <col min="8980" max="8980" width="11" style="192" customWidth="1"/>
    <col min="8981" max="9216" width="9.140625" style="192"/>
    <col min="9217" max="9217" width="4.7109375" style="192" customWidth="1"/>
    <col min="9218" max="9218" width="16.85546875" style="192" customWidth="1"/>
    <col min="9219" max="9219" width="14.85546875" style="192" customWidth="1"/>
    <col min="9220" max="9220" width="14.140625" style="192" customWidth="1"/>
    <col min="9221" max="9221" width="18" style="192" customWidth="1"/>
    <col min="9222" max="9222" width="10.85546875" style="192" customWidth="1"/>
    <col min="9223" max="9223" width="10.5703125" style="192" customWidth="1"/>
    <col min="9224" max="9224" width="12.7109375" style="192" customWidth="1"/>
    <col min="9225" max="9225" width="13.28515625" style="192" customWidth="1"/>
    <col min="9226" max="9226" width="14.7109375" style="192" customWidth="1"/>
    <col min="9227" max="9227" width="11.85546875" style="192" customWidth="1"/>
    <col min="9228" max="9228" width="12.28515625" style="192" customWidth="1"/>
    <col min="9229" max="9229" width="12.42578125" style="192" customWidth="1"/>
    <col min="9230" max="9230" width="13.42578125" style="192" customWidth="1"/>
    <col min="9231" max="9231" width="10.85546875" style="192" customWidth="1"/>
    <col min="9232" max="9232" width="15.28515625" style="192" customWidth="1"/>
    <col min="9233" max="9233" width="9.140625" style="192"/>
    <col min="9234" max="9234" width="11.5703125" style="192" customWidth="1"/>
    <col min="9235" max="9235" width="9.140625" style="192"/>
    <col min="9236" max="9236" width="11" style="192" customWidth="1"/>
    <col min="9237" max="9472" width="9.140625" style="192"/>
    <col min="9473" max="9473" width="4.7109375" style="192" customWidth="1"/>
    <col min="9474" max="9474" width="16.85546875" style="192" customWidth="1"/>
    <col min="9475" max="9475" width="14.85546875" style="192" customWidth="1"/>
    <col min="9476" max="9476" width="14.140625" style="192" customWidth="1"/>
    <col min="9477" max="9477" width="18" style="192" customWidth="1"/>
    <col min="9478" max="9478" width="10.85546875" style="192" customWidth="1"/>
    <col min="9479" max="9479" width="10.5703125" style="192" customWidth="1"/>
    <col min="9480" max="9480" width="12.7109375" style="192" customWidth="1"/>
    <col min="9481" max="9481" width="13.28515625" style="192" customWidth="1"/>
    <col min="9482" max="9482" width="14.7109375" style="192" customWidth="1"/>
    <col min="9483" max="9483" width="11.85546875" style="192" customWidth="1"/>
    <col min="9484" max="9484" width="12.28515625" style="192" customWidth="1"/>
    <col min="9485" max="9485" width="12.42578125" style="192" customWidth="1"/>
    <col min="9486" max="9486" width="13.42578125" style="192" customWidth="1"/>
    <col min="9487" max="9487" width="10.85546875" style="192" customWidth="1"/>
    <col min="9488" max="9488" width="15.28515625" style="192" customWidth="1"/>
    <col min="9489" max="9489" width="9.140625" style="192"/>
    <col min="9490" max="9490" width="11.5703125" style="192" customWidth="1"/>
    <col min="9491" max="9491" width="9.140625" style="192"/>
    <col min="9492" max="9492" width="11" style="192" customWidth="1"/>
    <col min="9493" max="9728" width="9.140625" style="192"/>
    <col min="9729" max="9729" width="4.7109375" style="192" customWidth="1"/>
    <col min="9730" max="9730" width="16.85546875" style="192" customWidth="1"/>
    <col min="9731" max="9731" width="14.85546875" style="192" customWidth="1"/>
    <col min="9732" max="9732" width="14.140625" style="192" customWidth="1"/>
    <col min="9733" max="9733" width="18" style="192" customWidth="1"/>
    <col min="9734" max="9734" width="10.85546875" style="192" customWidth="1"/>
    <col min="9735" max="9735" width="10.5703125" style="192" customWidth="1"/>
    <col min="9736" max="9736" width="12.7109375" style="192" customWidth="1"/>
    <col min="9737" max="9737" width="13.28515625" style="192" customWidth="1"/>
    <col min="9738" max="9738" width="14.7109375" style="192" customWidth="1"/>
    <col min="9739" max="9739" width="11.85546875" style="192" customWidth="1"/>
    <col min="9740" max="9740" width="12.28515625" style="192" customWidth="1"/>
    <col min="9741" max="9741" width="12.42578125" style="192" customWidth="1"/>
    <col min="9742" max="9742" width="13.42578125" style="192" customWidth="1"/>
    <col min="9743" max="9743" width="10.85546875" style="192" customWidth="1"/>
    <col min="9744" max="9744" width="15.28515625" style="192" customWidth="1"/>
    <col min="9745" max="9745" width="9.140625" style="192"/>
    <col min="9746" max="9746" width="11.5703125" style="192" customWidth="1"/>
    <col min="9747" max="9747" width="9.140625" style="192"/>
    <col min="9748" max="9748" width="11" style="192" customWidth="1"/>
    <col min="9749" max="9984" width="9.140625" style="192"/>
    <col min="9985" max="9985" width="4.7109375" style="192" customWidth="1"/>
    <col min="9986" max="9986" width="16.85546875" style="192" customWidth="1"/>
    <col min="9987" max="9987" width="14.85546875" style="192" customWidth="1"/>
    <col min="9988" max="9988" width="14.140625" style="192" customWidth="1"/>
    <col min="9989" max="9989" width="18" style="192" customWidth="1"/>
    <col min="9990" max="9990" width="10.85546875" style="192" customWidth="1"/>
    <col min="9991" max="9991" width="10.5703125" style="192" customWidth="1"/>
    <col min="9992" max="9992" width="12.7109375" style="192" customWidth="1"/>
    <col min="9993" max="9993" width="13.28515625" style="192" customWidth="1"/>
    <col min="9994" max="9994" width="14.7109375" style="192" customWidth="1"/>
    <col min="9995" max="9995" width="11.85546875" style="192" customWidth="1"/>
    <col min="9996" max="9996" width="12.28515625" style="192" customWidth="1"/>
    <col min="9997" max="9997" width="12.42578125" style="192" customWidth="1"/>
    <col min="9998" max="9998" width="13.42578125" style="192" customWidth="1"/>
    <col min="9999" max="9999" width="10.85546875" style="192" customWidth="1"/>
    <col min="10000" max="10000" width="15.28515625" style="192" customWidth="1"/>
    <col min="10001" max="10001" width="9.140625" style="192"/>
    <col min="10002" max="10002" width="11.5703125" style="192" customWidth="1"/>
    <col min="10003" max="10003" width="9.140625" style="192"/>
    <col min="10004" max="10004" width="11" style="192" customWidth="1"/>
    <col min="10005" max="10240" width="9.140625" style="192"/>
    <col min="10241" max="10241" width="4.7109375" style="192" customWidth="1"/>
    <col min="10242" max="10242" width="16.85546875" style="192" customWidth="1"/>
    <col min="10243" max="10243" width="14.85546875" style="192" customWidth="1"/>
    <col min="10244" max="10244" width="14.140625" style="192" customWidth="1"/>
    <col min="10245" max="10245" width="18" style="192" customWidth="1"/>
    <col min="10246" max="10246" width="10.85546875" style="192" customWidth="1"/>
    <col min="10247" max="10247" width="10.5703125" style="192" customWidth="1"/>
    <col min="10248" max="10248" width="12.7109375" style="192" customWidth="1"/>
    <col min="10249" max="10249" width="13.28515625" style="192" customWidth="1"/>
    <col min="10250" max="10250" width="14.7109375" style="192" customWidth="1"/>
    <col min="10251" max="10251" width="11.85546875" style="192" customWidth="1"/>
    <col min="10252" max="10252" width="12.28515625" style="192" customWidth="1"/>
    <col min="10253" max="10253" width="12.42578125" style="192" customWidth="1"/>
    <col min="10254" max="10254" width="13.42578125" style="192" customWidth="1"/>
    <col min="10255" max="10255" width="10.85546875" style="192" customWidth="1"/>
    <col min="10256" max="10256" width="15.28515625" style="192" customWidth="1"/>
    <col min="10257" max="10257" width="9.140625" style="192"/>
    <col min="10258" max="10258" width="11.5703125" style="192" customWidth="1"/>
    <col min="10259" max="10259" width="9.140625" style="192"/>
    <col min="10260" max="10260" width="11" style="192" customWidth="1"/>
    <col min="10261" max="10496" width="9.140625" style="192"/>
    <col min="10497" max="10497" width="4.7109375" style="192" customWidth="1"/>
    <col min="10498" max="10498" width="16.85546875" style="192" customWidth="1"/>
    <col min="10499" max="10499" width="14.85546875" style="192" customWidth="1"/>
    <col min="10500" max="10500" width="14.140625" style="192" customWidth="1"/>
    <col min="10501" max="10501" width="18" style="192" customWidth="1"/>
    <col min="10502" max="10502" width="10.85546875" style="192" customWidth="1"/>
    <col min="10503" max="10503" width="10.5703125" style="192" customWidth="1"/>
    <col min="10504" max="10504" width="12.7109375" style="192" customWidth="1"/>
    <col min="10505" max="10505" width="13.28515625" style="192" customWidth="1"/>
    <col min="10506" max="10506" width="14.7109375" style="192" customWidth="1"/>
    <col min="10507" max="10507" width="11.85546875" style="192" customWidth="1"/>
    <col min="10508" max="10508" width="12.28515625" style="192" customWidth="1"/>
    <col min="10509" max="10509" width="12.42578125" style="192" customWidth="1"/>
    <col min="10510" max="10510" width="13.42578125" style="192" customWidth="1"/>
    <col min="10511" max="10511" width="10.85546875" style="192" customWidth="1"/>
    <col min="10512" max="10512" width="15.28515625" style="192" customWidth="1"/>
    <col min="10513" max="10513" width="9.140625" style="192"/>
    <col min="10514" max="10514" width="11.5703125" style="192" customWidth="1"/>
    <col min="10515" max="10515" width="9.140625" style="192"/>
    <col min="10516" max="10516" width="11" style="192" customWidth="1"/>
    <col min="10517" max="10752" width="9.140625" style="192"/>
    <col min="10753" max="10753" width="4.7109375" style="192" customWidth="1"/>
    <col min="10754" max="10754" width="16.85546875" style="192" customWidth="1"/>
    <col min="10755" max="10755" width="14.85546875" style="192" customWidth="1"/>
    <col min="10756" max="10756" width="14.140625" style="192" customWidth="1"/>
    <col min="10757" max="10757" width="18" style="192" customWidth="1"/>
    <col min="10758" max="10758" width="10.85546875" style="192" customWidth="1"/>
    <col min="10759" max="10759" width="10.5703125" style="192" customWidth="1"/>
    <col min="10760" max="10760" width="12.7109375" style="192" customWidth="1"/>
    <col min="10761" max="10761" width="13.28515625" style="192" customWidth="1"/>
    <col min="10762" max="10762" width="14.7109375" style="192" customWidth="1"/>
    <col min="10763" max="10763" width="11.85546875" style="192" customWidth="1"/>
    <col min="10764" max="10764" width="12.28515625" style="192" customWidth="1"/>
    <col min="10765" max="10765" width="12.42578125" style="192" customWidth="1"/>
    <col min="10766" max="10766" width="13.42578125" style="192" customWidth="1"/>
    <col min="10767" max="10767" width="10.85546875" style="192" customWidth="1"/>
    <col min="10768" max="10768" width="15.28515625" style="192" customWidth="1"/>
    <col min="10769" max="10769" width="9.140625" style="192"/>
    <col min="10770" max="10770" width="11.5703125" style="192" customWidth="1"/>
    <col min="10771" max="10771" width="9.140625" style="192"/>
    <col min="10772" max="10772" width="11" style="192" customWidth="1"/>
    <col min="10773" max="11008" width="9.140625" style="192"/>
    <col min="11009" max="11009" width="4.7109375" style="192" customWidth="1"/>
    <col min="11010" max="11010" width="16.85546875" style="192" customWidth="1"/>
    <col min="11011" max="11011" width="14.85546875" style="192" customWidth="1"/>
    <col min="11012" max="11012" width="14.140625" style="192" customWidth="1"/>
    <col min="11013" max="11013" width="18" style="192" customWidth="1"/>
    <col min="11014" max="11014" width="10.85546875" style="192" customWidth="1"/>
    <col min="11015" max="11015" width="10.5703125" style="192" customWidth="1"/>
    <col min="11016" max="11016" width="12.7109375" style="192" customWidth="1"/>
    <col min="11017" max="11017" width="13.28515625" style="192" customWidth="1"/>
    <col min="11018" max="11018" width="14.7109375" style="192" customWidth="1"/>
    <col min="11019" max="11019" width="11.85546875" style="192" customWidth="1"/>
    <col min="11020" max="11020" width="12.28515625" style="192" customWidth="1"/>
    <col min="11021" max="11021" width="12.42578125" style="192" customWidth="1"/>
    <col min="11022" max="11022" width="13.42578125" style="192" customWidth="1"/>
    <col min="11023" max="11023" width="10.85546875" style="192" customWidth="1"/>
    <col min="11024" max="11024" width="15.28515625" style="192" customWidth="1"/>
    <col min="11025" max="11025" width="9.140625" style="192"/>
    <col min="11026" max="11026" width="11.5703125" style="192" customWidth="1"/>
    <col min="11027" max="11027" width="9.140625" style="192"/>
    <col min="11028" max="11028" width="11" style="192" customWidth="1"/>
    <col min="11029" max="11264" width="9.140625" style="192"/>
    <col min="11265" max="11265" width="4.7109375" style="192" customWidth="1"/>
    <col min="11266" max="11266" width="16.85546875" style="192" customWidth="1"/>
    <col min="11267" max="11267" width="14.85546875" style="192" customWidth="1"/>
    <col min="11268" max="11268" width="14.140625" style="192" customWidth="1"/>
    <col min="11269" max="11269" width="18" style="192" customWidth="1"/>
    <col min="11270" max="11270" width="10.85546875" style="192" customWidth="1"/>
    <col min="11271" max="11271" width="10.5703125" style="192" customWidth="1"/>
    <col min="11272" max="11272" width="12.7109375" style="192" customWidth="1"/>
    <col min="11273" max="11273" width="13.28515625" style="192" customWidth="1"/>
    <col min="11274" max="11274" width="14.7109375" style="192" customWidth="1"/>
    <col min="11275" max="11275" width="11.85546875" style="192" customWidth="1"/>
    <col min="11276" max="11276" width="12.28515625" style="192" customWidth="1"/>
    <col min="11277" max="11277" width="12.42578125" style="192" customWidth="1"/>
    <col min="11278" max="11278" width="13.42578125" style="192" customWidth="1"/>
    <col min="11279" max="11279" width="10.85546875" style="192" customWidth="1"/>
    <col min="11280" max="11280" width="15.28515625" style="192" customWidth="1"/>
    <col min="11281" max="11281" width="9.140625" style="192"/>
    <col min="11282" max="11282" width="11.5703125" style="192" customWidth="1"/>
    <col min="11283" max="11283" width="9.140625" style="192"/>
    <col min="11284" max="11284" width="11" style="192" customWidth="1"/>
    <col min="11285" max="11520" width="9.140625" style="192"/>
    <col min="11521" max="11521" width="4.7109375" style="192" customWidth="1"/>
    <col min="11522" max="11522" width="16.85546875" style="192" customWidth="1"/>
    <col min="11523" max="11523" width="14.85546875" style="192" customWidth="1"/>
    <col min="11524" max="11524" width="14.140625" style="192" customWidth="1"/>
    <col min="11525" max="11525" width="18" style="192" customWidth="1"/>
    <col min="11526" max="11526" width="10.85546875" style="192" customWidth="1"/>
    <col min="11527" max="11527" width="10.5703125" style="192" customWidth="1"/>
    <col min="11528" max="11528" width="12.7109375" style="192" customWidth="1"/>
    <col min="11529" max="11529" width="13.28515625" style="192" customWidth="1"/>
    <col min="11530" max="11530" width="14.7109375" style="192" customWidth="1"/>
    <col min="11531" max="11531" width="11.85546875" style="192" customWidth="1"/>
    <col min="11532" max="11532" width="12.28515625" style="192" customWidth="1"/>
    <col min="11533" max="11533" width="12.42578125" style="192" customWidth="1"/>
    <col min="11534" max="11534" width="13.42578125" style="192" customWidth="1"/>
    <col min="11535" max="11535" width="10.85546875" style="192" customWidth="1"/>
    <col min="11536" max="11536" width="15.28515625" style="192" customWidth="1"/>
    <col min="11537" max="11537" width="9.140625" style="192"/>
    <col min="11538" max="11538" width="11.5703125" style="192" customWidth="1"/>
    <col min="11539" max="11539" width="9.140625" style="192"/>
    <col min="11540" max="11540" width="11" style="192" customWidth="1"/>
    <col min="11541" max="11776" width="9.140625" style="192"/>
    <col min="11777" max="11777" width="4.7109375" style="192" customWidth="1"/>
    <col min="11778" max="11778" width="16.85546875" style="192" customWidth="1"/>
    <col min="11779" max="11779" width="14.85546875" style="192" customWidth="1"/>
    <col min="11780" max="11780" width="14.140625" style="192" customWidth="1"/>
    <col min="11781" max="11781" width="18" style="192" customWidth="1"/>
    <col min="11782" max="11782" width="10.85546875" style="192" customWidth="1"/>
    <col min="11783" max="11783" width="10.5703125" style="192" customWidth="1"/>
    <col min="11784" max="11784" width="12.7109375" style="192" customWidth="1"/>
    <col min="11785" max="11785" width="13.28515625" style="192" customWidth="1"/>
    <col min="11786" max="11786" width="14.7109375" style="192" customWidth="1"/>
    <col min="11787" max="11787" width="11.85546875" style="192" customWidth="1"/>
    <col min="11788" max="11788" width="12.28515625" style="192" customWidth="1"/>
    <col min="11789" max="11789" width="12.42578125" style="192" customWidth="1"/>
    <col min="11790" max="11790" width="13.42578125" style="192" customWidth="1"/>
    <col min="11791" max="11791" width="10.85546875" style="192" customWidth="1"/>
    <col min="11792" max="11792" width="15.28515625" style="192" customWidth="1"/>
    <col min="11793" max="11793" width="9.140625" style="192"/>
    <col min="11794" max="11794" width="11.5703125" style="192" customWidth="1"/>
    <col min="11795" max="11795" width="9.140625" style="192"/>
    <col min="11796" max="11796" width="11" style="192" customWidth="1"/>
    <col min="11797" max="12032" width="9.140625" style="192"/>
    <col min="12033" max="12033" width="4.7109375" style="192" customWidth="1"/>
    <col min="12034" max="12034" width="16.85546875" style="192" customWidth="1"/>
    <col min="12035" max="12035" width="14.85546875" style="192" customWidth="1"/>
    <col min="12036" max="12036" width="14.140625" style="192" customWidth="1"/>
    <col min="12037" max="12037" width="18" style="192" customWidth="1"/>
    <col min="12038" max="12038" width="10.85546875" style="192" customWidth="1"/>
    <col min="12039" max="12039" width="10.5703125" style="192" customWidth="1"/>
    <col min="12040" max="12040" width="12.7109375" style="192" customWidth="1"/>
    <col min="12041" max="12041" width="13.28515625" style="192" customWidth="1"/>
    <col min="12042" max="12042" width="14.7109375" style="192" customWidth="1"/>
    <col min="12043" max="12043" width="11.85546875" style="192" customWidth="1"/>
    <col min="12044" max="12044" width="12.28515625" style="192" customWidth="1"/>
    <col min="12045" max="12045" width="12.42578125" style="192" customWidth="1"/>
    <col min="12046" max="12046" width="13.42578125" style="192" customWidth="1"/>
    <col min="12047" max="12047" width="10.85546875" style="192" customWidth="1"/>
    <col min="12048" max="12048" width="15.28515625" style="192" customWidth="1"/>
    <col min="12049" max="12049" width="9.140625" style="192"/>
    <col min="12050" max="12050" width="11.5703125" style="192" customWidth="1"/>
    <col min="12051" max="12051" width="9.140625" style="192"/>
    <col min="12052" max="12052" width="11" style="192" customWidth="1"/>
    <col min="12053" max="12288" width="9.140625" style="192"/>
    <col min="12289" max="12289" width="4.7109375" style="192" customWidth="1"/>
    <col min="12290" max="12290" width="16.85546875" style="192" customWidth="1"/>
    <col min="12291" max="12291" width="14.85546875" style="192" customWidth="1"/>
    <col min="12292" max="12292" width="14.140625" style="192" customWidth="1"/>
    <col min="12293" max="12293" width="18" style="192" customWidth="1"/>
    <col min="12294" max="12294" width="10.85546875" style="192" customWidth="1"/>
    <col min="12295" max="12295" width="10.5703125" style="192" customWidth="1"/>
    <col min="12296" max="12296" width="12.7109375" style="192" customWidth="1"/>
    <col min="12297" max="12297" width="13.28515625" style="192" customWidth="1"/>
    <col min="12298" max="12298" width="14.7109375" style="192" customWidth="1"/>
    <col min="12299" max="12299" width="11.85546875" style="192" customWidth="1"/>
    <col min="12300" max="12300" width="12.28515625" style="192" customWidth="1"/>
    <col min="12301" max="12301" width="12.42578125" style="192" customWidth="1"/>
    <col min="12302" max="12302" width="13.42578125" style="192" customWidth="1"/>
    <col min="12303" max="12303" width="10.85546875" style="192" customWidth="1"/>
    <col min="12304" max="12304" width="15.28515625" style="192" customWidth="1"/>
    <col min="12305" max="12305" width="9.140625" style="192"/>
    <col min="12306" max="12306" width="11.5703125" style="192" customWidth="1"/>
    <col min="12307" max="12307" width="9.140625" style="192"/>
    <col min="12308" max="12308" width="11" style="192" customWidth="1"/>
    <col min="12309" max="12544" width="9.140625" style="192"/>
    <col min="12545" max="12545" width="4.7109375" style="192" customWidth="1"/>
    <col min="12546" max="12546" width="16.85546875" style="192" customWidth="1"/>
    <col min="12547" max="12547" width="14.85546875" style="192" customWidth="1"/>
    <col min="12548" max="12548" width="14.140625" style="192" customWidth="1"/>
    <col min="12549" max="12549" width="18" style="192" customWidth="1"/>
    <col min="12550" max="12550" width="10.85546875" style="192" customWidth="1"/>
    <col min="12551" max="12551" width="10.5703125" style="192" customWidth="1"/>
    <col min="12552" max="12552" width="12.7109375" style="192" customWidth="1"/>
    <col min="12553" max="12553" width="13.28515625" style="192" customWidth="1"/>
    <col min="12554" max="12554" width="14.7109375" style="192" customWidth="1"/>
    <col min="12555" max="12555" width="11.85546875" style="192" customWidth="1"/>
    <col min="12556" max="12556" width="12.28515625" style="192" customWidth="1"/>
    <col min="12557" max="12557" width="12.42578125" style="192" customWidth="1"/>
    <col min="12558" max="12558" width="13.42578125" style="192" customWidth="1"/>
    <col min="12559" max="12559" width="10.85546875" style="192" customWidth="1"/>
    <col min="12560" max="12560" width="15.28515625" style="192" customWidth="1"/>
    <col min="12561" max="12561" width="9.140625" style="192"/>
    <col min="12562" max="12562" width="11.5703125" style="192" customWidth="1"/>
    <col min="12563" max="12563" width="9.140625" style="192"/>
    <col min="12564" max="12564" width="11" style="192" customWidth="1"/>
    <col min="12565" max="12800" width="9.140625" style="192"/>
    <col min="12801" max="12801" width="4.7109375" style="192" customWidth="1"/>
    <col min="12802" max="12802" width="16.85546875" style="192" customWidth="1"/>
    <col min="12803" max="12803" width="14.85546875" style="192" customWidth="1"/>
    <col min="12804" max="12804" width="14.140625" style="192" customWidth="1"/>
    <col min="12805" max="12805" width="18" style="192" customWidth="1"/>
    <col min="12806" max="12806" width="10.85546875" style="192" customWidth="1"/>
    <col min="12807" max="12807" width="10.5703125" style="192" customWidth="1"/>
    <col min="12808" max="12808" width="12.7109375" style="192" customWidth="1"/>
    <col min="12809" max="12809" width="13.28515625" style="192" customWidth="1"/>
    <col min="12810" max="12810" width="14.7109375" style="192" customWidth="1"/>
    <col min="12811" max="12811" width="11.85546875" style="192" customWidth="1"/>
    <col min="12812" max="12812" width="12.28515625" style="192" customWidth="1"/>
    <col min="12813" max="12813" width="12.42578125" style="192" customWidth="1"/>
    <col min="12814" max="12814" width="13.42578125" style="192" customWidth="1"/>
    <col min="12815" max="12815" width="10.85546875" style="192" customWidth="1"/>
    <col min="12816" max="12816" width="15.28515625" style="192" customWidth="1"/>
    <col min="12817" max="12817" width="9.140625" style="192"/>
    <col min="12818" max="12818" width="11.5703125" style="192" customWidth="1"/>
    <col min="12819" max="12819" width="9.140625" style="192"/>
    <col min="12820" max="12820" width="11" style="192" customWidth="1"/>
    <col min="12821" max="13056" width="9.140625" style="192"/>
    <col min="13057" max="13057" width="4.7109375" style="192" customWidth="1"/>
    <col min="13058" max="13058" width="16.85546875" style="192" customWidth="1"/>
    <col min="13059" max="13059" width="14.85546875" style="192" customWidth="1"/>
    <col min="13060" max="13060" width="14.140625" style="192" customWidth="1"/>
    <col min="13061" max="13061" width="18" style="192" customWidth="1"/>
    <col min="13062" max="13062" width="10.85546875" style="192" customWidth="1"/>
    <col min="13063" max="13063" width="10.5703125" style="192" customWidth="1"/>
    <col min="13064" max="13064" width="12.7109375" style="192" customWidth="1"/>
    <col min="13065" max="13065" width="13.28515625" style="192" customWidth="1"/>
    <col min="13066" max="13066" width="14.7109375" style="192" customWidth="1"/>
    <col min="13067" max="13067" width="11.85546875" style="192" customWidth="1"/>
    <col min="13068" max="13068" width="12.28515625" style="192" customWidth="1"/>
    <col min="13069" max="13069" width="12.42578125" style="192" customWidth="1"/>
    <col min="13070" max="13070" width="13.42578125" style="192" customWidth="1"/>
    <col min="13071" max="13071" width="10.85546875" style="192" customWidth="1"/>
    <col min="13072" max="13072" width="15.28515625" style="192" customWidth="1"/>
    <col min="13073" max="13073" width="9.140625" style="192"/>
    <col min="13074" max="13074" width="11.5703125" style="192" customWidth="1"/>
    <col min="13075" max="13075" width="9.140625" style="192"/>
    <col min="13076" max="13076" width="11" style="192" customWidth="1"/>
    <col min="13077" max="13312" width="9.140625" style="192"/>
    <col min="13313" max="13313" width="4.7109375" style="192" customWidth="1"/>
    <col min="13314" max="13314" width="16.85546875" style="192" customWidth="1"/>
    <col min="13315" max="13315" width="14.85546875" style="192" customWidth="1"/>
    <col min="13316" max="13316" width="14.140625" style="192" customWidth="1"/>
    <col min="13317" max="13317" width="18" style="192" customWidth="1"/>
    <col min="13318" max="13318" width="10.85546875" style="192" customWidth="1"/>
    <col min="13319" max="13319" width="10.5703125" style="192" customWidth="1"/>
    <col min="13320" max="13320" width="12.7109375" style="192" customWidth="1"/>
    <col min="13321" max="13321" width="13.28515625" style="192" customWidth="1"/>
    <col min="13322" max="13322" width="14.7109375" style="192" customWidth="1"/>
    <col min="13323" max="13323" width="11.85546875" style="192" customWidth="1"/>
    <col min="13324" max="13324" width="12.28515625" style="192" customWidth="1"/>
    <col min="13325" max="13325" width="12.42578125" style="192" customWidth="1"/>
    <col min="13326" max="13326" width="13.42578125" style="192" customWidth="1"/>
    <col min="13327" max="13327" width="10.85546875" style="192" customWidth="1"/>
    <col min="13328" max="13328" width="15.28515625" style="192" customWidth="1"/>
    <col min="13329" max="13329" width="9.140625" style="192"/>
    <col min="13330" max="13330" width="11.5703125" style="192" customWidth="1"/>
    <col min="13331" max="13331" width="9.140625" style="192"/>
    <col min="13332" max="13332" width="11" style="192" customWidth="1"/>
    <col min="13333" max="13568" width="9.140625" style="192"/>
    <col min="13569" max="13569" width="4.7109375" style="192" customWidth="1"/>
    <col min="13570" max="13570" width="16.85546875" style="192" customWidth="1"/>
    <col min="13571" max="13571" width="14.85546875" style="192" customWidth="1"/>
    <col min="13572" max="13572" width="14.140625" style="192" customWidth="1"/>
    <col min="13573" max="13573" width="18" style="192" customWidth="1"/>
    <col min="13574" max="13574" width="10.85546875" style="192" customWidth="1"/>
    <col min="13575" max="13575" width="10.5703125" style="192" customWidth="1"/>
    <col min="13576" max="13576" width="12.7109375" style="192" customWidth="1"/>
    <col min="13577" max="13577" width="13.28515625" style="192" customWidth="1"/>
    <col min="13578" max="13578" width="14.7109375" style="192" customWidth="1"/>
    <col min="13579" max="13579" width="11.85546875" style="192" customWidth="1"/>
    <col min="13580" max="13580" width="12.28515625" style="192" customWidth="1"/>
    <col min="13581" max="13581" width="12.42578125" style="192" customWidth="1"/>
    <col min="13582" max="13582" width="13.42578125" style="192" customWidth="1"/>
    <col min="13583" max="13583" width="10.85546875" style="192" customWidth="1"/>
    <col min="13584" max="13584" width="15.28515625" style="192" customWidth="1"/>
    <col min="13585" max="13585" width="9.140625" style="192"/>
    <col min="13586" max="13586" width="11.5703125" style="192" customWidth="1"/>
    <col min="13587" max="13587" width="9.140625" style="192"/>
    <col min="13588" max="13588" width="11" style="192" customWidth="1"/>
    <col min="13589" max="13824" width="9.140625" style="192"/>
    <col min="13825" max="13825" width="4.7109375" style="192" customWidth="1"/>
    <col min="13826" max="13826" width="16.85546875" style="192" customWidth="1"/>
    <col min="13827" max="13827" width="14.85546875" style="192" customWidth="1"/>
    <col min="13828" max="13828" width="14.140625" style="192" customWidth="1"/>
    <col min="13829" max="13829" width="18" style="192" customWidth="1"/>
    <col min="13830" max="13830" width="10.85546875" style="192" customWidth="1"/>
    <col min="13831" max="13831" width="10.5703125" style="192" customWidth="1"/>
    <col min="13832" max="13832" width="12.7109375" style="192" customWidth="1"/>
    <col min="13833" max="13833" width="13.28515625" style="192" customWidth="1"/>
    <col min="13834" max="13834" width="14.7109375" style="192" customWidth="1"/>
    <col min="13835" max="13835" width="11.85546875" style="192" customWidth="1"/>
    <col min="13836" max="13836" width="12.28515625" style="192" customWidth="1"/>
    <col min="13837" max="13837" width="12.42578125" style="192" customWidth="1"/>
    <col min="13838" max="13838" width="13.42578125" style="192" customWidth="1"/>
    <col min="13839" max="13839" width="10.85546875" style="192" customWidth="1"/>
    <col min="13840" max="13840" width="15.28515625" style="192" customWidth="1"/>
    <col min="13841" max="13841" width="9.140625" style="192"/>
    <col min="13842" max="13842" width="11.5703125" style="192" customWidth="1"/>
    <col min="13843" max="13843" width="9.140625" style="192"/>
    <col min="13844" max="13844" width="11" style="192" customWidth="1"/>
    <col min="13845" max="14080" width="9.140625" style="192"/>
    <col min="14081" max="14081" width="4.7109375" style="192" customWidth="1"/>
    <col min="14082" max="14082" width="16.85546875" style="192" customWidth="1"/>
    <col min="14083" max="14083" width="14.85546875" style="192" customWidth="1"/>
    <col min="14084" max="14084" width="14.140625" style="192" customWidth="1"/>
    <col min="14085" max="14085" width="18" style="192" customWidth="1"/>
    <col min="14086" max="14086" width="10.85546875" style="192" customWidth="1"/>
    <col min="14087" max="14087" width="10.5703125" style="192" customWidth="1"/>
    <col min="14088" max="14088" width="12.7109375" style="192" customWidth="1"/>
    <col min="14089" max="14089" width="13.28515625" style="192" customWidth="1"/>
    <col min="14090" max="14090" width="14.7109375" style="192" customWidth="1"/>
    <col min="14091" max="14091" width="11.85546875" style="192" customWidth="1"/>
    <col min="14092" max="14092" width="12.28515625" style="192" customWidth="1"/>
    <col min="14093" max="14093" width="12.42578125" style="192" customWidth="1"/>
    <col min="14094" max="14094" width="13.42578125" style="192" customWidth="1"/>
    <col min="14095" max="14095" width="10.85546875" style="192" customWidth="1"/>
    <col min="14096" max="14096" width="15.28515625" style="192" customWidth="1"/>
    <col min="14097" max="14097" width="9.140625" style="192"/>
    <col min="14098" max="14098" width="11.5703125" style="192" customWidth="1"/>
    <col min="14099" max="14099" width="9.140625" style="192"/>
    <col min="14100" max="14100" width="11" style="192" customWidth="1"/>
    <col min="14101" max="14336" width="9.140625" style="192"/>
    <col min="14337" max="14337" width="4.7109375" style="192" customWidth="1"/>
    <col min="14338" max="14338" width="16.85546875" style="192" customWidth="1"/>
    <col min="14339" max="14339" width="14.85546875" style="192" customWidth="1"/>
    <col min="14340" max="14340" width="14.140625" style="192" customWidth="1"/>
    <col min="14341" max="14341" width="18" style="192" customWidth="1"/>
    <col min="14342" max="14342" width="10.85546875" style="192" customWidth="1"/>
    <col min="14343" max="14343" width="10.5703125" style="192" customWidth="1"/>
    <col min="14344" max="14344" width="12.7109375" style="192" customWidth="1"/>
    <col min="14345" max="14345" width="13.28515625" style="192" customWidth="1"/>
    <col min="14346" max="14346" width="14.7109375" style="192" customWidth="1"/>
    <col min="14347" max="14347" width="11.85546875" style="192" customWidth="1"/>
    <col min="14348" max="14348" width="12.28515625" style="192" customWidth="1"/>
    <col min="14349" max="14349" width="12.42578125" style="192" customWidth="1"/>
    <col min="14350" max="14350" width="13.42578125" style="192" customWidth="1"/>
    <col min="14351" max="14351" width="10.85546875" style="192" customWidth="1"/>
    <col min="14352" max="14352" width="15.28515625" style="192" customWidth="1"/>
    <col min="14353" max="14353" width="9.140625" style="192"/>
    <col min="14354" max="14354" width="11.5703125" style="192" customWidth="1"/>
    <col min="14355" max="14355" width="9.140625" style="192"/>
    <col min="14356" max="14356" width="11" style="192" customWidth="1"/>
    <col min="14357" max="14592" width="9.140625" style="192"/>
    <col min="14593" max="14593" width="4.7109375" style="192" customWidth="1"/>
    <col min="14594" max="14594" width="16.85546875" style="192" customWidth="1"/>
    <col min="14595" max="14595" width="14.85546875" style="192" customWidth="1"/>
    <col min="14596" max="14596" width="14.140625" style="192" customWidth="1"/>
    <col min="14597" max="14597" width="18" style="192" customWidth="1"/>
    <col min="14598" max="14598" width="10.85546875" style="192" customWidth="1"/>
    <col min="14599" max="14599" width="10.5703125" style="192" customWidth="1"/>
    <col min="14600" max="14600" width="12.7109375" style="192" customWidth="1"/>
    <col min="14601" max="14601" width="13.28515625" style="192" customWidth="1"/>
    <col min="14602" max="14602" width="14.7109375" style="192" customWidth="1"/>
    <col min="14603" max="14603" width="11.85546875" style="192" customWidth="1"/>
    <col min="14604" max="14604" width="12.28515625" style="192" customWidth="1"/>
    <col min="14605" max="14605" width="12.42578125" style="192" customWidth="1"/>
    <col min="14606" max="14606" width="13.42578125" style="192" customWidth="1"/>
    <col min="14607" max="14607" width="10.85546875" style="192" customWidth="1"/>
    <col min="14608" max="14608" width="15.28515625" style="192" customWidth="1"/>
    <col min="14609" max="14609" width="9.140625" style="192"/>
    <col min="14610" max="14610" width="11.5703125" style="192" customWidth="1"/>
    <col min="14611" max="14611" width="9.140625" style="192"/>
    <col min="14612" max="14612" width="11" style="192" customWidth="1"/>
    <col min="14613" max="14848" width="9.140625" style="192"/>
    <col min="14849" max="14849" width="4.7109375" style="192" customWidth="1"/>
    <col min="14850" max="14850" width="16.85546875" style="192" customWidth="1"/>
    <col min="14851" max="14851" width="14.85546875" style="192" customWidth="1"/>
    <col min="14852" max="14852" width="14.140625" style="192" customWidth="1"/>
    <col min="14853" max="14853" width="18" style="192" customWidth="1"/>
    <col min="14854" max="14854" width="10.85546875" style="192" customWidth="1"/>
    <col min="14855" max="14855" width="10.5703125" style="192" customWidth="1"/>
    <col min="14856" max="14856" width="12.7109375" style="192" customWidth="1"/>
    <col min="14857" max="14857" width="13.28515625" style="192" customWidth="1"/>
    <col min="14858" max="14858" width="14.7109375" style="192" customWidth="1"/>
    <col min="14859" max="14859" width="11.85546875" style="192" customWidth="1"/>
    <col min="14860" max="14860" width="12.28515625" style="192" customWidth="1"/>
    <col min="14861" max="14861" width="12.42578125" style="192" customWidth="1"/>
    <col min="14862" max="14862" width="13.42578125" style="192" customWidth="1"/>
    <col min="14863" max="14863" width="10.85546875" style="192" customWidth="1"/>
    <col min="14864" max="14864" width="15.28515625" style="192" customWidth="1"/>
    <col min="14865" max="14865" width="9.140625" style="192"/>
    <col min="14866" max="14866" width="11.5703125" style="192" customWidth="1"/>
    <col min="14867" max="14867" width="9.140625" style="192"/>
    <col min="14868" max="14868" width="11" style="192" customWidth="1"/>
    <col min="14869" max="15104" width="9.140625" style="192"/>
    <col min="15105" max="15105" width="4.7109375" style="192" customWidth="1"/>
    <col min="15106" max="15106" width="16.85546875" style="192" customWidth="1"/>
    <col min="15107" max="15107" width="14.85546875" style="192" customWidth="1"/>
    <col min="15108" max="15108" width="14.140625" style="192" customWidth="1"/>
    <col min="15109" max="15109" width="18" style="192" customWidth="1"/>
    <col min="15110" max="15110" width="10.85546875" style="192" customWidth="1"/>
    <col min="15111" max="15111" width="10.5703125" style="192" customWidth="1"/>
    <col min="15112" max="15112" width="12.7109375" style="192" customWidth="1"/>
    <col min="15113" max="15113" width="13.28515625" style="192" customWidth="1"/>
    <col min="15114" max="15114" width="14.7109375" style="192" customWidth="1"/>
    <col min="15115" max="15115" width="11.85546875" style="192" customWidth="1"/>
    <col min="15116" max="15116" width="12.28515625" style="192" customWidth="1"/>
    <col min="15117" max="15117" width="12.42578125" style="192" customWidth="1"/>
    <col min="15118" max="15118" width="13.42578125" style="192" customWidth="1"/>
    <col min="15119" max="15119" width="10.85546875" style="192" customWidth="1"/>
    <col min="15120" max="15120" width="15.28515625" style="192" customWidth="1"/>
    <col min="15121" max="15121" width="9.140625" style="192"/>
    <col min="15122" max="15122" width="11.5703125" style="192" customWidth="1"/>
    <col min="15123" max="15123" width="9.140625" style="192"/>
    <col min="15124" max="15124" width="11" style="192" customWidth="1"/>
    <col min="15125" max="15360" width="9.140625" style="192"/>
    <col min="15361" max="15361" width="4.7109375" style="192" customWidth="1"/>
    <col min="15362" max="15362" width="16.85546875" style="192" customWidth="1"/>
    <col min="15363" max="15363" width="14.85546875" style="192" customWidth="1"/>
    <col min="15364" max="15364" width="14.140625" style="192" customWidth="1"/>
    <col min="15365" max="15365" width="18" style="192" customWidth="1"/>
    <col min="15366" max="15366" width="10.85546875" style="192" customWidth="1"/>
    <col min="15367" max="15367" width="10.5703125" style="192" customWidth="1"/>
    <col min="15368" max="15368" width="12.7109375" style="192" customWidth="1"/>
    <col min="15369" max="15369" width="13.28515625" style="192" customWidth="1"/>
    <col min="15370" max="15370" width="14.7109375" style="192" customWidth="1"/>
    <col min="15371" max="15371" width="11.85546875" style="192" customWidth="1"/>
    <col min="15372" max="15372" width="12.28515625" style="192" customWidth="1"/>
    <col min="15373" max="15373" width="12.42578125" style="192" customWidth="1"/>
    <col min="15374" max="15374" width="13.42578125" style="192" customWidth="1"/>
    <col min="15375" max="15375" width="10.85546875" style="192" customWidth="1"/>
    <col min="15376" max="15376" width="15.28515625" style="192" customWidth="1"/>
    <col min="15377" max="15377" width="9.140625" style="192"/>
    <col min="15378" max="15378" width="11.5703125" style="192" customWidth="1"/>
    <col min="15379" max="15379" width="9.140625" style="192"/>
    <col min="15380" max="15380" width="11" style="192" customWidth="1"/>
    <col min="15381" max="15616" width="9.140625" style="192"/>
    <col min="15617" max="15617" width="4.7109375" style="192" customWidth="1"/>
    <col min="15618" max="15618" width="16.85546875" style="192" customWidth="1"/>
    <col min="15619" max="15619" width="14.85546875" style="192" customWidth="1"/>
    <col min="15620" max="15620" width="14.140625" style="192" customWidth="1"/>
    <col min="15621" max="15621" width="18" style="192" customWidth="1"/>
    <col min="15622" max="15622" width="10.85546875" style="192" customWidth="1"/>
    <col min="15623" max="15623" width="10.5703125" style="192" customWidth="1"/>
    <col min="15624" max="15624" width="12.7109375" style="192" customWidth="1"/>
    <col min="15625" max="15625" width="13.28515625" style="192" customWidth="1"/>
    <col min="15626" max="15626" width="14.7109375" style="192" customWidth="1"/>
    <col min="15627" max="15627" width="11.85546875" style="192" customWidth="1"/>
    <col min="15628" max="15628" width="12.28515625" style="192" customWidth="1"/>
    <col min="15629" max="15629" width="12.42578125" style="192" customWidth="1"/>
    <col min="15630" max="15630" width="13.42578125" style="192" customWidth="1"/>
    <col min="15631" max="15631" width="10.85546875" style="192" customWidth="1"/>
    <col min="15632" max="15632" width="15.28515625" style="192" customWidth="1"/>
    <col min="15633" max="15633" width="9.140625" style="192"/>
    <col min="15634" max="15634" width="11.5703125" style="192" customWidth="1"/>
    <col min="15635" max="15635" width="9.140625" style="192"/>
    <col min="15636" max="15636" width="11" style="192" customWidth="1"/>
    <col min="15637" max="15872" width="9.140625" style="192"/>
    <col min="15873" max="15873" width="4.7109375" style="192" customWidth="1"/>
    <col min="15874" max="15874" width="16.85546875" style="192" customWidth="1"/>
    <col min="15875" max="15875" width="14.85546875" style="192" customWidth="1"/>
    <col min="15876" max="15876" width="14.140625" style="192" customWidth="1"/>
    <col min="15877" max="15877" width="18" style="192" customWidth="1"/>
    <col min="15878" max="15878" width="10.85546875" style="192" customWidth="1"/>
    <col min="15879" max="15879" width="10.5703125" style="192" customWidth="1"/>
    <col min="15880" max="15880" width="12.7109375" style="192" customWidth="1"/>
    <col min="15881" max="15881" width="13.28515625" style="192" customWidth="1"/>
    <col min="15882" max="15882" width="14.7109375" style="192" customWidth="1"/>
    <col min="15883" max="15883" width="11.85546875" style="192" customWidth="1"/>
    <col min="15884" max="15884" width="12.28515625" style="192" customWidth="1"/>
    <col min="15885" max="15885" width="12.42578125" style="192" customWidth="1"/>
    <col min="15886" max="15886" width="13.42578125" style="192" customWidth="1"/>
    <col min="15887" max="15887" width="10.85546875" style="192" customWidth="1"/>
    <col min="15888" max="15888" width="15.28515625" style="192" customWidth="1"/>
    <col min="15889" max="15889" width="9.140625" style="192"/>
    <col min="15890" max="15890" width="11.5703125" style="192" customWidth="1"/>
    <col min="15891" max="15891" width="9.140625" style="192"/>
    <col min="15892" max="15892" width="11" style="192" customWidth="1"/>
    <col min="15893" max="16128" width="9.140625" style="192"/>
    <col min="16129" max="16129" width="4.7109375" style="192" customWidth="1"/>
    <col min="16130" max="16130" width="16.85546875" style="192" customWidth="1"/>
    <col min="16131" max="16131" width="14.85546875" style="192" customWidth="1"/>
    <col min="16132" max="16132" width="14.140625" style="192" customWidth="1"/>
    <col min="16133" max="16133" width="18" style="192" customWidth="1"/>
    <col min="16134" max="16134" width="10.85546875" style="192" customWidth="1"/>
    <col min="16135" max="16135" width="10.5703125" style="192" customWidth="1"/>
    <col min="16136" max="16136" width="12.7109375" style="192" customWidth="1"/>
    <col min="16137" max="16137" width="13.28515625" style="192" customWidth="1"/>
    <col min="16138" max="16138" width="14.7109375" style="192" customWidth="1"/>
    <col min="16139" max="16139" width="11.85546875" style="192" customWidth="1"/>
    <col min="16140" max="16140" width="12.28515625" style="192" customWidth="1"/>
    <col min="16141" max="16141" width="12.42578125" style="192" customWidth="1"/>
    <col min="16142" max="16142" width="13.42578125" style="192" customWidth="1"/>
    <col min="16143" max="16143" width="10.85546875" style="192" customWidth="1"/>
    <col min="16144" max="16144" width="15.28515625" style="192" customWidth="1"/>
    <col min="16145" max="16145" width="9.140625" style="192"/>
    <col min="16146" max="16146" width="11.5703125" style="192" customWidth="1"/>
    <col min="16147" max="16147" width="9.140625" style="192"/>
    <col min="16148" max="16148" width="11" style="192" customWidth="1"/>
    <col min="16149" max="16384" width="9.140625" style="192"/>
  </cols>
  <sheetData>
    <row r="1" spans="1:16" s="175" customFormat="1" ht="15.75" customHeight="1" x14ac:dyDescent="0.25">
      <c r="P1" s="175" t="s">
        <v>70</v>
      </c>
    </row>
    <row r="2" spans="1:16" s="176" customFormat="1" ht="18" customHeight="1" x14ac:dyDescent="0.4">
      <c r="B2" s="530" t="s">
        <v>0</v>
      </c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</row>
    <row r="3" spans="1:16" s="177" customFormat="1" ht="42" customHeight="1" x14ac:dyDescent="0.35">
      <c r="B3" s="531" t="s">
        <v>106</v>
      </c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531"/>
      <c r="N3" s="531"/>
      <c r="O3" s="531"/>
      <c r="P3" s="531"/>
    </row>
    <row r="4" spans="1:16" s="175" customFormat="1" ht="22.5" customHeight="1" thickBot="1" x14ac:dyDescent="0.4">
      <c r="B4" s="532" t="s">
        <v>66</v>
      </c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</row>
    <row r="5" spans="1:16" s="178" customFormat="1" ht="39" customHeight="1" thickBot="1" x14ac:dyDescent="0.3">
      <c r="A5" s="500" t="s">
        <v>1</v>
      </c>
      <c r="B5" s="503" t="s">
        <v>72</v>
      </c>
      <c r="C5" s="447" t="s">
        <v>147</v>
      </c>
      <c r="D5" s="449" t="s">
        <v>2</v>
      </c>
      <c r="E5" s="451" t="s">
        <v>3</v>
      </c>
      <c r="F5" s="452"/>
      <c r="G5" s="452"/>
      <c r="H5" s="452"/>
      <c r="I5" s="453"/>
      <c r="J5" s="451" t="s">
        <v>4</v>
      </c>
      <c r="K5" s="452"/>
      <c r="L5" s="452"/>
      <c r="M5" s="452"/>
      <c r="N5" s="453"/>
      <c r="O5" s="454" t="s">
        <v>5</v>
      </c>
      <c r="P5" s="455"/>
    </row>
    <row r="6" spans="1:16" s="178" customFormat="1" ht="60" customHeight="1" x14ac:dyDescent="0.25">
      <c r="A6" s="501"/>
      <c r="B6" s="504"/>
      <c r="C6" s="448"/>
      <c r="D6" s="450"/>
      <c r="E6" s="469" t="s">
        <v>146</v>
      </c>
      <c r="F6" s="470" t="s">
        <v>94</v>
      </c>
      <c r="G6" s="470"/>
      <c r="H6" s="470" t="s">
        <v>7</v>
      </c>
      <c r="I6" s="471"/>
      <c r="J6" s="469" t="s">
        <v>75</v>
      </c>
      <c r="K6" s="470" t="s">
        <v>95</v>
      </c>
      <c r="L6" s="470"/>
      <c r="M6" s="470" t="s">
        <v>9</v>
      </c>
      <c r="N6" s="470"/>
      <c r="O6" s="459" t="s">
        <v>10</v>
      </c>
      <c r="P6" s="461" t="s">
        <v>11</v>
      </c>
    </row>
    <row r="7" spans="1:16" s="178" customFormat="1" ht="48" customHeight="1" thickBot="1" x14ac:dyDescent="0.3">
      <c r="A7" s="502"/>
      <c r="B7" s="504"/>
      <c r="C7" s="448"/>
      <c r="D7" s="450"/>
      <c r="E7" s="469"/>
      <c r="F7" s="112" t="s">
        <v>12</v>
      </c>
      <c r="G7" s="112" t="s">
        <v>13</v>
      </c>
      <c r="H7" s="112" t="s">
        <v>12</v>
      </c>
      <c r="I7" s="112" t="s">
        <v>13</v>
      </c>
      <c r="J7" s="469"/>
      <c r="K7" s="112" t="s">
        <v>12</v>
      </c>
      <c r="L7" s="112" t="s">
        <v>13</v>
      </c>
      <c r="M7" s="112" t="s">
        <v>12</v>
      </c>
      <c r="N7" s="112" t="s">
        <v>13</v>
      </c>
      <c r="O7" s="460"/>
      <c r="P7" s="462"/>
    </row>
    <row r="8" spans="1:16" s="184" customFormat="1" ht="15.75" customHeight="1" thickBot="1" x14ac:dyDescent="0.3">
      <c r="A8" s="127">
        <v>1</v>
      </c>
      <c r="B8" s="128">
        <v>2</v>
      </c>
      <c r="C8" s="129">
        <v>3</v>
      </c>
      <c r="D8" s="129">
        <v>4</v>
      </c>
      <c r="E8" s="129"/>
      <c r="F8" s="129">
        <v>5</v>
      </c>
      <c r="G8" s="129">
        <v>6</v>
      </c>
      <c r="H8" s="129">
        <v>7</v>
      </c>
      <c r="I8" s="129">
        <v>8</v>
      </c>
      <c r="J8" s="129"/>
      <c r="K8" s="129">
        <v>9</v>
      </c>
      <c r="L8" s="129">
        <v>10</v>
      </c>
      <c r="M8" s="129">
        <v>11</v>
      </c>
      <c r="N8" s="129">
        <v>12</v>
      </c>
      <c r="O8" s="129">
        <v>13</v>
      </c>
      <c r="P8" s="130">
        <v>14</v>
      </c>
    </row>
    <row r="9" spans="1:16" ht="17.100000000000001" customHeight="1" x14ac:dyDescent="0.25">
      <c r="A9" s="475">
        <v>1</v>
      </c>
      <c r="B9" s="478" t="s">
        <v>108</v>
      </c>
      <c r="C9" s="481" t="s">
        <v>109</v>
      </c>
      <c r="D9" s="133" t="s">
        <v>14</v>
      </c>
      <c r="E9" s="133">
        <v>3995.4277999999999</v>
      </c>
      <c r="F9" s="132">
        <v>3400</v>
      </c>
      <c r="G9" s="132">
        <v>3284.1</v>
      </c>
      <c r="H9" s="132">
        <v>16500</v>
      </c>
      <c r="I9" s="132">
        <v>14580</v>
      </c>
      <c r="J9" s="132">
        <v>78.2</v>
      </c>
      <c r="K9" s="132">
        <v>61</v>
      </c>
      <c r="L9" s="132">
        <v>60.2</v>
      </c>
      <c r="M9" s="132">
        <v>50</v>
      </c>
      <c r="N9" s="132">
        <v>50</v>
      </c>
      <c r="O9" s="134">
        <f>G9+L9</f>
        <v>3344.2999999999997</v>
      </c>
      <c r="P9" s="135">
        <f>I9+N9</f>
        <v>14630</v>
      </c>
    </row>
    <row r="10" spans="1:16" ht="17.100000000000001" customHeight="1" x14ac:dyDescent="0.25">
      <c r="A10" s="476"/>
      <c r="B10" s="479"/>
      <c r="C10" s="482"/>
      <c r="D10" s="138" t="s">
        <v>78</v>
      </c>
      <c r="E10" s="138">
        <v>9.73</v>
      </c>
      <c r="F10" s="137"/>
      <c r="G10" s="137"/>
      <c r="H10" s="137"/>
      <c r="I10" s="137"/>
      <c r="J10" s="137"/>
      <c r="K10" s="137"/>
      <c r="L10" s="137"/>
      <c r="M10" s="137"/>
      <c r="N10" s="137"/>
      <c r="O10" s="134">
        <f>G10+L10</f>
        <v>0</v>
      </c>
      <c r="P10" s="135">
        <f>I10+N10</f>
        <v>0</v>
      </c>
    </row>
    <row r="11" spans="1:16" ht="17.100000000000001" customHeight="1" x14ac:dyDescent="0.25">
      <c r="A11" s="476"/>
      <c r="B11" s="479"/>
      <c r="C11" s="482"/>
      <c r="D11" s="138" t="s">
        <v>15</v>
      </c>
      <c r="E11" s="138">
        <v>1799.1034999999999</v>
      </c>
      <c r="F11" s="137">
        <v>1770</v>
      </c>
      <c r="G11" s="137">
        <v>1770</v>
      </c>
      <c r="H11" s="137">
        <v>6800</v>
      </c>
      <c r="I11" s="137">
        <v>5420</v>
      </c>
      <c r="J11" s="137">
        <v>904.62000000000012</v>
      </c>
      <c r="K11" s="137">
        <v>650</v>
      </c>
      <c r="L11" s="137">
        <v>650</v>
      </c>
      <c r="M11" s="137">
        <v>2050</v>
      </c>
      <c r="N11" s="137">
        <v>1950</v>
      </c>
      <c r="O11" s="134">
        <f>G11+L11</f>
        <v>2420</v>
      </c>
      <c r="P11" s="135">
        <f>I11+N11</f>
        <v>7370</v>
      </c>
    </row>
    <row r="12" spans="1:16" ht="17.100000000000001" customHeight="1" x14ac:dyDescent="0.25">
      <c r="A12" s="476"/>
      <c r="B12" s="479"/>
      <c r="C12" s="482"/>
      <c r="D12" s="138" t="s">
        <v>16</v>
      </c>
      <c r="E12" s="138">
        <v>12231.165000000001</v>
      </c>
      <c r="F12" s="137">
        <v>4350</v>
      </c>
      <c r="G12" s="137">
        <v>4500</v>
      </c>
      <c r="H12" s="137">
        <v>10386</v>
      </c>
      <c r="I12" s="137">
        <v>7577.4</v>
      </c>
      <c r="J12" s="137">
        <v>11811.683300000001</v>
      </c>
      <c r="K12" s="137">
        <v>3900</v>
      </c>
      <c r="L12" s="137">
        <v>3800</v>
      </c>
      <c r="M12" s="137">
        <v>5268.9</v>
      </c>
      <c r="N12" s="137">
        <v>4989.7</v>
      </c>
      <c r="O12" s="134">
        <f>G12+L12</f>
        <v>8300</v>
      </c>
      <c r="P12" s="135">
        <f>I12+N12</f>
        <v>12567.099999999999</v>
      </c>
    </row>
    <row r="13" spans="1:16" ht="17.100000000000001" customHeight="1" thickBot="1" x14ac:dyDescent="0.3">
      <c r="A13" s="476"/>
      <c r="B13" s="480"/>
      <c r="C13" s="483"/>
      <c r="D13" s="140" t="s">
        <v>17</v>
      </c>
      <c r="E13" s="140">
        <v>7796.9477999999999</v>
      </c>
      <c r="F13" s="139">
        <v>2.15</v>
      </c>
      <c r="G13" s="139">
        <v>2.15</v>
      </c>
      <c r="H13" s="139">
        <v>1.6</v>
      </c>
      <c r="I13" s="139">
        <v>1.6</v>
      </c>
      <c r="J13" s="139">
        <v>1682.8867</v>
      </c>
      <c r="K13" s="139">
        <v>30.3</v>
      </c>
      <c r="L13" s="139">
        <v>30.3</v>
      </c>
      <c r="M13" s="139">
        <v>31</v>
      </c>
      <c r="N13" s="139">
        <v>31</v>
      </c>
      <c r="O13" s="134">
        <f>G13+L13</f>
        <v>32.450000000000003</v>
      </c>
      <c r="P13" s="135">
        <f>I13+N13</f>
        <v>32.6</v>
      </c>
    </row>
    <row r="14" spans="1:16" ht="17.100000000000001" customHeight="1" thickBot="1" x14ac:dyDescent="0.3">
      <c r="A14" s="477"/>
      <c r="B14" s="484" t="s">
        <v>18</v>
      </c>
      <c r="C14" s="485"/>
      <c r="D14" s="485"/>
      <c r="E14" s="141">
        <f>SUM(E9:E13)</f>
        <v>25832.374100000001</v>
      </c>
      <c r="F14" s="141">
        <f t="shared" ref="F14:P14" si="0">SUM(F9:F13)</f>
        <v>9522.15</v>
      </c>
      <c r="G14" s="141">
        <f t="shared" si="0"/>
        <v>9556.25</v>
      </c>
      <c r="H14" s="141">
        <f t="shared" si="0"/>
        <v>33687.599999999999</v>
      </c>
      <c r="I14" s="141">
        <f t="shared" si="0"/>
        <v>27579</v>
      </c>
      <c r="J14" s="141">
        <f t="shared" si="0"/>
        <v>14477.39</v>
      </c>
      <c r="K14" s="141">
        <f t="shared" si="0"/>
        <v>4641.3</v>
      </c>
      <c r="L14" s="141">
        <f t="shared" si="0"/>
        <v>4540.5</v>
      </c>
      <c r="M14" s="141">
        <f t="shared" si="0"/>
        <v>7399.9</v>
      </c>
      <c r="N14" s="141">
        <f t="shared" si="0"/>
        <v>7020.7</v>
      </c>
      <c r="O14" s="141">
        <f t="shared" si="0"/>
        <v>14096.75</v>
      </c>
      <c r="P14" s="141">
        <f t="shared" si="0"/>
        <v>34599.699999999997</v>
      </c>
    </row>
    <row r="15" spans="1:16" ht="17.100000000000001" customHeight="1" x14ac:dyDescent="0.25">
      <c r="A15" s="475">
        <v>2</v>
      </c>
      <c r="B15" s="478" t="s">
        <v>110</v>
      </c>
      <c r="C15" s="481">
        <v>31673.844099999998</v>
      </c>
      <c r="D15" s="133" t="s">
        <v>14</v>
      </c>
      <c r="E15" s="133">
        <v>1138.74</v>
      </c>
      <c r="F15" s="132">
        <v>828.5</v>
      </c>
      <c r="G15" s="132">
        <v>600</v>
      </c>
      <c r="H15" s="132">
        <v>7100</v>
      </c>
      <c r="I15" s="132">
        <v>4071.7</v>
      </c>
      <c r="J15" s="132">
        <v>95.47</v>
      </c>
      <c r="K15" s="132">
        <v>61.8</v>
      </c>
      <c r="L15" s="132">
        <v>61.8</v>
      </c>
      <c r="M15" s="132">
        <v>479.9</v>
      </c>
      <c r="N15" s="132">
        <v>440</v>
      </c>
      <c r="O15" s="134">
        <f>G15+L15</f>
        <v>661.8</v>
      </c>
      <c r="P15" s="135">
        <f>I15+N15</f>
        <v>4511.7</v>
      </c>
    </row>
    <row r="16" spans="1:16" ht="17.100000000000001" customHeight="1" x14ac:dyDescent="0.25">
      <c r="A16" s="476"/>
      <c r="B16" s="479"/>
      <c r="C16" s="482"/>
      <c r="D16" s="138" t="s">
        <v>78</v>
      </c>
      <c r="E16" s="138"/>
      <c r="F16" s="137"/>
      <c r="G16" s="137"/>
      <c r="H16" s="137"/>
      <c r="I16" s="137"/>
      <c r="J16" s="137"/>
      <c r="K16" s="137"/>
      <c r="L16" s="137"/>
      <c r="M16" s="137"/>
      <c r="N16" s="137"/>
      <c r="O16" s="134">
        <f>G16+L16</f>
        <v>0</v>
      </c>
      <c r="P16" s="135">
        <f>I16+N16</f>
        <v>0</v>
      </c>
    </row>
    <row r="17" spans="1:16" ht="17.100000000000001" customHeight="1" x14ac:dyDescent="0.25">
      <c r="A17" s="476"/>
      <c r="B17" s="479"/>
      <c r="C17" s="482"/>
      <c r="D17" s="138" t="s">
        <v>15</v>
      </c>
      <c r="E17" s="138">
        <v>1073.3599999999999</v>
      </c>
      <c r="F17" s="137">
        <v>400</v>
      </c>
      <c r="G17" s="137">
        <v>380</v>
      </c>
      <c r="H17" s="137">
        <v>3379.8</v>
      </c>
      <c r="I17" s="137">
        <v>1004.3</v>
      </c>
      <c r="J17" s="137">
        <v>458.42</v>
      </c>
      <c r="K17" s="137">
        <v>80</v>
      </c>
      <c r="L17" s="137">
        <v>65</v>
      </c>
      <c r="M17" s="137">
        <v>118</v>
      </c>
      <c r="N17" s="137">
        <v>100</v>
      </c>
      <c r="O17" s="134">
        <f>G17+L17</f>
        <v>445</v>
      </c>
      <c r="P17" s="135">
        <f>I17+N17</f>
        <v>1104.3</v>
      </c>
    </row>
    <row r="18" spans="1:16" ht="17.100000000000001" customHeight="1" x14ac:dyDescent="0.25">
      <c r="A18" s="476"/>
      <c r="B18" s="479"/>
      <c r="C18" s="482"/>
      <c r="D18" s="138" t="s">
        <v>16</v>
      </c>
      <c r="E18" s="138">
        <v>13341.42</v>
      </c>
      <c r="F18" s="137">
        <v>4000</v>
      </c>
      <c r="G18" s="137">
        <v>3800</v>
      </c>
      <c r="H18" s="137">
        <v>7900</v>
      </c>
      <c r="I18" s="137">
        <v>3775</v>
      </c>
      <c r="J18" s="137">
        <v>1377.79</v>
      </c>
      <c r="K18" s="137">
        <v>450</v>
      </c>
      <c r="L18" s="137">
        <v>430</v>
      </c>
      <c r="M18" s="137">
        <v>596</v>
      </c>
      <c r="N18" s="137">
        <v>410</v>
      </c>
      <c r="O18" s="134">
        <f>G18+L18</f>
        <v>4230</v>
      </c>
      <c r="P18" s="135">
        <f>I18+N18</f>
        <v>4185</v>
      </c>
    </row>
    <row r="19" spans="1:16" ht="17.100000000000001" customHeight="1" thickBot="1" x14ac:dyDescent="0.3">
      <c r="A19" s="476"/>
      <c r="B19" s="480"/>
      <c r="C19" s="483"/>
      <c r="D19" s="140" t="s">
        <v>17</v>
      </c>
      <c r="E19" s="140">
        <v>3782.6</v>
      </c>
      <c r="F19" s="139">
        <v>42</v>
      </c>
      <c r="G19" s="139">
        <v>41.28</v>
      </c>
      <c r="H19" s="139">
        <v>123.8</v>
      </c>
      <c r="I19" s="139">
        <v>50</v>
      </c>
      <c r="J19" s="139">
        <v>272.95</v>
      </c>
      <c r="K19" s="139"/>
      <c r="L19" s="139"/>
      <c r="M19" s="139"/>
      <c r="N19" s="139"/>
      <c r="O19" s="134">
        <f>G19+L19</f>
        <v>41.28</v>
      </c>
      <c r="P19" s="135">
        <f>I19+N19</f>
        <v>50</v>
      </c>
    </row>
    <row r="20" spans="1:16" ht="17.100000000000001" customHeight="1" thickBot="1" x14ac:dyDescent="0.3">
      <c r="A20" s="477"/>
      <c r="B20" s="484" t="s">
        <v>18</v>
      </c>
      <c r="C20" s="485"/>
      <c r="D20" s="485"/>
      <c r="E20" s="141">
        <f>SUM(E15:E19)</f>
        <v>19336.12</v>
      </c>
      <c r="F20" s="141">
        <f t="shared" ref="F20:P20" si="1">SUM(F15:F19)</f>
        <v>5270.5</v>
      </c>
      <c r="G20" s="141">
        <f t="shared" si="1"/>
        <v>4821.28</v>
      </c>
      <c r="H20" s="141">
        <f t="shared" si="1"/>
        <v>18503.599999999999</v>
      </c>
      <c r="I20" s="141">
        <f t="shared" si="1"/>
        <v>8901</v>
      </c>
      <c r="J20" s="141">
        <f t="shared" si="1"/>
        <v>2204.6299999999997</v>
      </c>
      <c r="K20" s="141">
        <f t="shared" si="1"/>
        <v>591.79999999999995</v>
      </c>
      <c r="L20" s="141">
        <f t="shared" si="1"/>
        <v>556.79999999999995</v>
      </c>
      <c r="M20" s="141">
        <f t="shared" si="1"/>
        <v>1193.9000000000001</v>
      </c>
      <c r="N20" s="141">
        <f t="shared" si="1"/>
        <v>950</v>
      </c>
      <c r="O20" s="141">
        <f t="shared" si="1"/>
        <v>5378.08</v>
      </c>
      <c r="P20" s="141">
        <f t="shared" si="1"/>
        <v>9851</v>
      </c>
    </row>
    <row r="21" spans="1:16" ht="17.100000000000001" customHeight="1" x14ac:dyDescent="0.25">
      <c r="A21" s="475">
        <v>3</v>
      </c>
      <c r="B21" s="478" t="s">
        <v>111</v>
      </c>
      <c r="C21" s="481">
        <v>103438.59510000001</v>
      </c>
      <c r="D21" s="133" t="s">
        <v>14</v>
      </c>
      <c r="E21" s="133">
        <v>2460.56</v>
      </c>
      <c r="F21" s="132">
        <v>750</v>
      </c>
      <c r="G21" s="132">
        <v>519.6</v>
      </c>
      <c r="H21" s="132">
        <v>7120</v>
      </c>
      <c r="I21" s="132">
        <v>9800</v>
      </c>
      <c r="J21" s="132">
        <v>516.23</v>
      </c>
      <c r="K21" s="132">
        <v>15</v>
      </c>
      <c r="L21" s="132">
        <v>12.3</v>
      </c>
      <c r="M21" s="132">
        <v>70</v>
      </c>
      <c r="N21" s="132">
        <v>80</v>
      </c>
      <c r="O21" s="134">
        <f>G21+L21</f>
        <v>531.9</v>
      </c>
      <c r="P21" s="135">
        <f>I21+N21</f>
        <v>9880</v>
      </c>
    </row>
    <row r="22" spans="1:16" ht="17.100000000000001" customHeight="1" x14ac:dyDescent="0.25">
      <c r="A22" s="476"/>
      <c r="B22" s="479"/>
      <c r="C22" s="482"/>
      <c r="D22" s="138" t="s">
        <v>78</v>
      </c>
      <c r="E22" s="138">
        <v>15.47</v>
      </c>
      <c r="F22" s="137"/>
      <c r="G22" s="137"/>
      <c r="H22" s="137"/>
      <c r="I22" s="137"/>
      <c r="J22" s="137"/>
      <c r="K22" s="137"/>
      <c r="L22" s="137"/>
      <c r="M22" s="137"/>
      <c r="N22" s="137"/>
      <c r="O22" s="134">
        <f>G22+L22</f>
        <v>0</v>
      </c>
      <c r="P22" s="135">
        <f>I22+N22</f>
        <v>0</v>
      </c>
    </row>
    <row r="23" spans="1:16" ht="17.100000000000001" customHeight="1" x14ac:dyDescent="0.25">
      <c r="A23" s="476"/>
      <c r="B23" s="479"/>
      <c r="C23" s="482"/>
      <c r="D23" s="138" t="s">
        <v>15</v>
      </c>
      <c r="E23" s="138">
        <v>189.41</v>
      </c>
      <c r="F23" s="137">
        <v>30</v>
      </c>
      <c r="G23" s="137">
        <v>25.8</v>
      </c>
      <c r="H23" s="137">
        <v>105</v>
      </c>
      <c r="I23" s="137">
        <v>150</v>
      </c>
      <c r="J23" s="137">
        <v>7047.32</v>
      </c>
      <c r="K23" s="137">
        <v>2300</v>
      </c>
      <c r="L23" s="137">
        <v>2261.1999999999998</v>
      </c>
      <c r="M23" s="137">
        <v>7800</v>
      </c>
      <c r="N23" s="137">
        <v>10400</v>
      </c>
      <c r="O23" s="134">
        <f>G23+L23</f>
        <v>2287</v>
      </c>
      <c r="P23" s="135">
        <f>I23+N23</f>
        <v>10550</v>
      </c>
    </row>
    <row r="24" spans="1:16" ht="17.100000000000001" customHeight="1" x14ac:dyDescent="0.25">
      <c r="A24" s="476"/>
      <c r="B24" s="479"/>
      <c r="C24" s="482"/>
      <c r="D24" s="138" t="s">
        <v>16</v>
      </c>
      <c r="E24" s="138">
        <v>18304.98</v>
      </c>
      <c r="F24" s="137">
        <v>3150</v>
      </c>
      <c r="G24" s="137">
        <v>3120</v>
      </c>
      <c r="H24" s="137">
        <v>9051.2999999999993</v>
      </c>
      <c r="I24" s="137">
        <v>11150</v>
      </c>
      <c r="J24" s="137">
        <v>41598.57</v>
      </c>
      <c r="K24" s="137">
        <v>9500</v>
      </c>
      <c r="L24" s="137">
        <v>9395.7999999999993</v>
      </c>
      <c r="M24" s="137">
        <v>9850</v>
      </c>
      <c r="N24" s="137">
        <v>11152</v>
      </c>
      <c r="O24" s="134">
        <f>G24+L24</f>
        <v>12515.8</v>
      </c>
      <c r="P24" s="135">
        <f>I24+N24</f>
        <v>22302</v>
      </c>
    </row>
    <row r="25" spans="1:16" ht="17.100000000000001" customHeight="1" thickBot="1" x14ac:dyDescent="0.3">
      <c r="A25" s="476"/>
      <c r="B25" s="480"/>
      <c r="C25" s="483"/>
      <c r="D25" s="140" t="s">
        <v>17</v>
      </c>
      <c r="E25" s="140">
        <v>9412.24</v>
      </c>
      <c r="F25" s="139">
        <v>10</v>
      </c>
      <c r="G25" s="139">
        <v>9.74</v>
      </c>
      <c r="H25" s="139">
        <v>10</v>
      </c>
      <c r="I25" s="139">
        <v>10</v>
      </c>
      <c r="J25" s="139">
        <v>5780.05</v>
      </c>
      <c r="K25" s="139">
        <v>60</v>
      </c>
      <c r="L25" s="139">
        <v>60</v>
      </c>
      <c r="M25" s="139">
        <v>80</v>
      </c>
      <c r="N25" s="139">
        <v>80</v>
      </c>
      <c r="O25" s="134">
        <f>G25+L25</f>
        <v>69.739999999999995</v>
      </c>
      <c r="P25" s="135">
        <f>I25+N25</f>
        <v>90</v>
      </c>
    </row>
    <row r="26" spans="1:16" ht="17.100000000000001" customHeight="1" thickBot="1" x14ac:dyDescent="0.3">
      <c r="A26" s="477"/>
      <c r="B26" s="484" t="s">
        <v>18</v>
      </c>
      <c r="C26" s="485"/>
      <c r="D26" s="485"/>
      <c r="E26" s="141">
        <f>SUM(E21:E25)</f>
        <v>30382.659999999996</v>
      </c>
      <c r="F26" s="141">
        <f t="shared" ref="F26:P26" si="2">SUM(F21:F25)</f>
        <v>3940</v>
      </c>
      <c r="G26" s="141">
        <f t="shared" si="2"/>
        <v>3675.14</v>
      </c>
      <c r="H26" s="141">
        <f t="shared" si="2"/>
        <v>16286.3</v>
      </c>
      <c r="I26" s="141">
        <f t="shared" si="2"/>
        <v>21110</v>
      </c>
      <c r="J26" s="141">
        <f t="shared" si="2"/>
        <v>54942.17</v>
      </c>
      <c r="K26" s="141">
        <f t="shared" si="2"/>
        <v>11875</v>
      </c>
      <c r="L26" s="141">
        <f t="shared" si="2"/>
        <v>11729.3</v>
      </c>
      <c r="M26" s="141">
        <f t="shared" si="2"/>
        <v>17800</v>
      </c>
      <c r="N26" s="141">
        <f t="shared" si="2"/>
        <v>21712</v>
      </c>
      <c r="O26" s="141">
        <f t="shared" si="2"/>
        <v>15404.439999999999</v>
      </c>
      <c r="P26" s="141">
        <f t="shared" si="2"/>
        <v>42822</v>
      </c>
    </row>
    <row r="27" spans="1:16" ht="17.100000000000001" customHeight="1" x14ac:dyDescent="0.25">
      <c r="A27" s="475">
        <v>4</v>
      </c>
      <c r="B27" s="478" t="s">
        <v>112</v>
      </c>
      <c r="C27" s="481">
        <v>99096.9326</v>
      </c>
      <c r="D27" s="133" t="s">
        <v>14</v>
      </c>
      <c r="E27" s="133">
        <v>14636.786</v>
      </c>
      <c r="F27" s="132">
        <v>11533.56</v>
      </c>
      <c r="G27" s="132">
        <v>11310.54</v>
      </c>
      <c r="H27" s="132">
        <v>82828.3</v>
      </c>
      <c r="I27" s="132">
        <v>81725.3</v>
      </c>
      <c r="J27" s="132">
        <v>2948.67</v>
      </c>
      <c r="K27" s="132">
        <v>1580</v>
      </c>
      <c r="L27" s="132">
        <v>1500</v>
      </c>
      <c r="M27" s="132">
        <v>6420</v>
      </c>
      <c r="N27" s="132">
        <v>5100</v>
      </c>
      <c r="O27" s="134">
        <f>G27+L27</f>
        <v>12810.54</v>
      </c>
      <c r="P27" s="135">
        <f>I27+N27</f>
        <v>86825.3</v>
      </c>
    </row>
    <row r="28" spans="1:16" ht="17.100000000000001" customHeight="1" x14ac:dyDescent="0.25">
      <c r="A28" s="476"/>
      <c r="B28" s="479"/>
      <c r="C28" s="482"/>
      <c r="D28" s="138" t="s">
        <v>78</v>
      </c>
      <c r="E28" s="138"/>
      <c r="F28" s="137"/>
      <c r="G28" s="137"/>
      <c r="H28" s="137"/>
      <c r="I28" s="137"/>
      <c r="J28" s="137"/>
      <c r="K28" s="137"/>
      <c r="L28" s="137"/>
      <c r="M28" s="137"/>
      <c r="N28" s="137"/>
      <c r="O28" s="134">
        <f>G28+L28</f>
        <v>0</v>
      </c>
      <c r="P28" s="135">
        <f>I28+N28</f>
        <v>0</v>
      </c>
    </row>
    <row r="29" spans="1:16" ht="17.100000000000001" customHeight="1" x14ac:dyDescent="0.25">
      <c r="A29" s="476"/>
      <c r="B29" s="479"/>
      <c r="C29" s="482"/>
      <c r="D29" s="138" t="s">
        <v>15</v>
      </c>
      <c r="E29" s="138">
        <v>1108.6151</v>
      </c>
      <c r="F29" s="137">
        <v>600</v>
      </c>
      <c r="G29" s="137">
        <v>500</v>
      </c>
      <c r="H29" s="137">
        <v>1750</v>
      </c>
      <c r="I29" s="137">
        <v>1705</v>
      </c>
      <c r="J29" s="137">
        <v>2554.56</v>
      </c>
      <c r="K29" s="137">
        <v>1300</v>
      </c>
      <c r="L29" s="137">
        <v>958.2</v>
      </c>
      <c r="M29" s="137">
        <v>1820</v>
      </c>
      <c r="N29" s="137">
        <v>1710</v>
      </c>
      <c r="O29" s="134">
        <f>G29+L29</f>
        <v>1458.2</v>
      </c>
      <c r="P29" s="135">
        <f>I29+N29</f>
        <v>3415</v>
      </c>
    </row>
    <row r="30" spans="1:16" ht="17.100000000000001" customHeight="1" x14ac:dyDescent="0.25">
      <c r="A30" s="476"/>
      <c r="B30" s="479"/>
      <c r="C30" s="482"/>
      <c r="D30" s="138" t="s">
        <v>16</v>
      </c>
      <c r="E30" s="138">
        <v>17859.419999999998</v>
      </c>
      <c r="F30" s="137">
        <v>5900</v>
      </c>
      <c r="G30" s="137">
        <v>5688.68</v>
      </c>
      <c r="H30" s="137">
        <v>6200</v>
      </c>
      <c r="I30" s="137">
        <v>4983.8</v>
      </c>
      <c r="J30" s="137">
        <v>30520.98</v>
      </c>
      <c r="K30" s="137">
        <v>3600</v>
      </c>
      <c r="L30" s="137">
        <v>3500</v>
      </c>
      <c r="M30" s="137">
        <v>25400</v>
      </c>
      <c r="N30" s="137">
        <v>24800</v>
      </c>
      <c r="O30" s="134">
        <f>G30+L30</f>
        <v>9188.68</v>
      </c>
      <c r="P30" s="135">
        <f>I30+N30</f>
        <v>29783.8</v>
      </c>
    </row>
    <row r="31" spans="1:16" ht="17.100000000000001" customHeight="1" thickBot="1" x14ac:dyDescent="0.3">
      <c r="A31" s="476"/>
      <c r="B31" s="480"/>
      <c r="C31" s="483"/>
      <c r="D31" s="140" t="s">
        <v>17</v>
      </c>
      <c r="E31" s="140">
        <v>6668.84</v>
      </c>
      <c r="F31" s="139"/>
      <c r="G31" s="139"/>
      <c r="H31" s="139"/>
      <c r="I31" s="139"/>
      <c r="J31" s="139">
        <v>7019.31</v>
      </c>
      <c r="K31" s="139"/>
      <c r="L31" s="139"/>
      <c r="M31" s="139"/>
      <c r="N31" s="139"/>
      <c r="O31" s="134">
        <f>G31+L31</f>
        <v>0</v>
      </c>
      <c r="P31" s="135">
        <f>I31+N31</f>
        <v>0</v>
      </c>
    </row>
    <row r="32" spans="1:16" ht="17.100000000000001" customHeight="1" thickBot="1" x14ac:dyDescent="0.3">
      <c r="A32" s="477"/>
      <c r="B32" s="484" t="s">
        <v>18</v>
      </c>
      <c r="C32" s="485"/>
      <c r="D32" s="485"/>
      <c r="E32" s="141">
        <f t="shared" ref="E32:P32" si="3">SUM(E27:E31)</f>
        <v>40273.661099999998</v>
      </c>
      <c r="F32" s="141">
        <f t="shared" si="3"/>
        <v>18033.559999999998</v>
      </c>
      <c r="G32" s="141">
        <f t="shared" si="3"/>
        <v>17499.22</v>
      </c>
      <c r="H32" s="141">
        <f t="shared" si="3"/>
        <v>90778.3</v>
      </c>
      <c r="I32" s="141">
        <f t="shared" si="3"/>
        <v>88414.1</v>
      </c>
      <c r="J32" s="141">
        <f t="shared" si="3"/>
        <v>43043.519999999997</v>
      </c>
      <c r="K32" s="141">
        <f t="shared" si="3"/>
        <v>6480</v>
      </c>
      <c r="L32" s="141">
        <f t="shared" si="3"/>
        <v>5958.2</v>
      </c>
      <c r="M32" s="141">
        <f t="shared" si="3"/>
        <v>33640</v>
      </c>
      <c r="N32" s="141">
        <f t="shared" si="3"/>
        <v>31610</v>
      </c>
      <c r="O32" s="141">
        <f t="shared" si="3"/>
        <v>23457.420000000002</v>
      </c>
      <c r="P32" s="141">
        <f t="shared" si="3"/>
        <v>120024.1</v>
      </c>
    </row>
    <row r="33" spans="1:16" ht="17.100000000000001" customHeight="1" x14ac:dyDescent="0.25">
      <c r="A33" s="475">
        <v>5</v>
      </c>
      <c r="B33" s="478" t="s">
        <v>113</v>
      </c>
      <c r="C33" s="481">
        <v>55976.67</v>
      </c>
      <c r="D33" s="133" t="s">
        <v>14</v>
      </c>
      <c r="E33" s="133">
        <v>4995.6400000000003</v>
      </c>
      <c r="F33" s="132">
        <v>2800</v>
      </c>
      <c r="G33" s="132">
        <v>2650</v>
      </c>
      <c r="H33" s="132">
        <v>12650</v>
      </c>
      <c r="I33" s="132">
        <v>16159.7</v>
      </c>
      <c r="J33" s="132">
        <v>1625.97</v>
      </c>
      <c r="K33" s="132"/>
      <c r="L33" s="132"/>
      <c r="M33" s="132"/>
      <c r="N33" s="132"/>
      <c r="O33" s="134">
        <f>G33+L33</f>
        <v>2650</v>
      </c>
      <c r="P33" s="135">
        <f>I33+N33</f>
        <v>16159.7</v>
      </c>
    </row>
    <row r="34" spans="1:16" ht="17.100000000000001" customHeight="1" x14ac:dyDescent="0.25">
      <c r="A34" s="476"/>
      <c r="B34" s="479"/>
      <c r="C34" s="482"/>
      <c r="D34" s="138" t="s">
        <v>78</v>
      </c>
      <c r="E34" s="138">
        <v>43</v>
      </c>
      <c r="F34" s="137">
        <v>36.5</v>
      </c>
      <c r="G34" s="137">
        <v>36.5</v>
      </c>
      <c r="H34" s="137">
        <v>818</v>
      </c>
      <c r="I34" s="137">
        <v>818</v>
      </c>
      <c r="J34" s="137"/>
      <c r="K34" s="137"/>
      <c r="L34" s="137"/>
      <c r="M34" s="137"/>
      <c r="N34" s="137"/>
      <c r="O34" s="134">
        <f>G34+L34</f>
        <v>36.5</v>
      </c>
      <c r="P34" s="135">
        <f>I34+N34</f>
        <v>818</v>
      </c>
    </row>
    <row r="35" spans="1:16" ht="17.100000000000001" customHeight="1" x14ac:dyDescent="0.25">
      <c r="A35" s="476"/>
      <c r="B35" s="479"/>
      <c r="C35" s="482"/>
      <c r="D35" s="138" t="s">
        <v>15</v>
      </c>
      <c r="E35" s="138">
        <v>2181.38</v>
      </c>
      <c r="F35" s="137">
        <v>800</v>
      </c>
      <c r="G35" s="137">
        <v>600</v>
      </c>
      <c r="H35" s="137">
        <v>3800</v>
      </c>
      <c r="I35" s="137">
        <v>2685</v>
      </c>
      <c r="J35" s="137">
        <v>3085.63</v>
      </c>
      <c r="K35" s="137">
        <v>6</v>
      </c>
      <c r="L35" s="137">
        <v>5.37</v>
      </c>
      <c r="M35" s="137">
        <v>32</v>
      </c>
      <c r="N35" s="137">
        <v>32</v>
      </c>
      <c r="O35" s="134">
        <f>G35+L35</f>
        <v>605.37</v>
      </c>
      <c r="P35" s="135">
        <f>I35+N35</f>
        <v>2717</v>
      </c>
    </row>
    <row r="36" spans="1:16" ht="17.100000000000001" customHeight="1" x14ac:dyDescent="0.25">
      <c r="A36" s="476"/>
      <c r="B36" s="479"/>
      <c r="C36" s="482"/>
      <c r="D36" s="138" t="s">
        <v>16</v>
      </c>
      <c r="E36" s="138">
        <v>20067.650000000001</v>
      </c>
      <c r="F36" s="137">
        <v>7300</v>
      </c>
      <c r="G36" s="137">
        <v>7050</v>
      </c>
      <c r="H36" s="137">
        <v>11905.7</v>
      </c>
      <c r="I36" s="137">
        <v>12852</v>
      </c>
      <c r="J36" s="137">
        <v>13825.5</v>
      </c>
      <c r="K36" s="137">
        <v>23</v>
      </c>
      <c r="L36" s="137">
        <v>22.7</v>
      </c>
      <c r="M36" s="137">
        <v>160</v>
      </c>
      <c r="N36" s="137">
        <v>160</v>
      </c>
      <c r="O36" s="134">
        <f>G36+L36</f>
        <v>7072.7</v>
      </c>
      <c r="P36" s="135">
        <f>I36+N36</f>
        <v>13012</v>
      </c>
    </row>
    <row r="37" spans="1:16" ht="17.100000000000001" customHeight="1" thickBot="1" x14ac:dyDescent="0.3">
      <c r="A37" s="476"/>
      <c r="B37" s="480"/>
      <c r="C37" s="483"/>
      <c r="D37" s="140" t="s">
        <v>17</v>
      </c>
      <c r="E37" s="140">
        <v>1907.13</v>
      </c>
      <c r="F37" s="139">
        <v>35</v>
      </c>
      <c r="G37" s="139">
        <v>34.700000000000003</v>
      </c>
      <c r="H37" s="139">
        <v>24.3</v>
      </c>
      <c r="I37" s="139">
        <v>24.3</v>
      </c>
      <c r="J37" s="139">
        <v>1729.08</v>
      </c>
      <c r="K37" s="139"/>
      <c r="L37" s="139"/>
      <c r="M37" s="139"/>
      <c r="N37" s="139"/>
      <c r="O37" s="134">
        <f>G37+L37</f>
        <v>34.700000000000003</v>
      </c>
      <c r="P37" s="135">
        <f>I37+N37</f>
        <v>24.3</v>
      </c>
    </row>
    <row r="38" spans="1:16" ht="17.100000000000001" customHeight="1" thickBot="1" x14ac:dyDescent="0.3">
      <c r="A38" s="477"/>
      <c r="B38" s="484" t="s">
        <v>18</v>
      </c>
      <c r="C38" s="485"/>
      <c r="D38" s="485"/>
      <c r="E38" s="141">
        <f t="shared" ref="E38:P38" si="4">SUM(E33:E37)</f>
        <v>29194.800000000003</v>
      </c>
      <c r="F38" s="141">
        <f t="shared" si="4"/>
        <v>10971.5</v>
      </c>
      <c r="G38" s="141">
        <f t="shared" si="4"/>
        <v>10371.200000000001</v>
      </c>
      <c r="H38" s="141">
        <f t="shared" si="4"/>
        <v>29198</v>
      </c>
      <c r="I38" s="141">
        <f t="shared" si="4"/>
        <v>32539</v>
      </c>
      <c r="J38" s="141">
        <f t="shared" si="4"/>
        <v>20266.18</v>
      </c>
      <c r="K38" s="141">
        <f t="shared" si="4"/>
        <v>29</v>
      </c>
      <c r="L38" s="141">
        <f t="shared" si="4"/>
        <v>28.07</v>
      </c>
      <c r="M38" s="141">
        <f t="shared" si="4"/>
        <v>192</v>
      </c>
      <c r="N38" s="141">
        <f t="shared" si="4"/>
        <v>192</v>
      </c>
      <c r="O38" s="141">
        <f t="shared" si="4"/>
        <v>10399.27</v>
      </c>
      <c r="P38" s="141">
        <f t="shared" si="4"/>
        <v>32731</v>
      </c>
    </row>
    <row r="39" spans="1:16" ht="17.100000000000001" customHeight="1" x14ac:dyDescent="0.25">
      <c r="A39" s="556" t="s">
        <v>86</v>
      </c>
      <c r="B39" s="557"/>
      <c r="C39" s="560">
        <f>C9+C15+C21+C27+C33</f>
        <v>345144.82179999998</v>
      </c>
      <c r="D39" s="241" t="s">
        <v>14</v>
      </c>
      <c r="E39" s="241">
        <f>E9+E15+E21+E27+E33</f>
        <v>27227.1538</v>
      </c>
      <c r="F39" s="241">
        <f t="shared" ref="F39:P39" si="5">F9+F15+F21+F27+F33</f>
        <v>19312.059999999998</v>
      </c>
      <c r="G39" s="241">
        <f t="shared" si="5"/>
        <v>18364.240000000002</v>
      </c>
      <c r="H39" s="241">
        <f t="shared" si="5"/>
        <v>126198.3</v>
      </c>
      <c r="I39" s="241">
        <f t="shared" si="5"/>
        <v>126336.7</v>
      </c>
      <c r="J39" s="241">
        <f t="shared" si="5"/>
        <v>5264.54</v>
      </c>
      <c r="K39" s="241">
        <f t="shared" si="5"/>
        <v>1717.8</v>
      </c>
      <c r="L39" s="241">
        <f t="shared" si="5"/>
        <v>1634.3</v>
      </c>
      <c r="M39" s="241">
        <f t="shared" si="5"/>
        <v>7019.9</v>
      </c>
      <c r="N39" s="241">
        <f t="shared" si="5"/>
        <v>5670</v>
      </c>
      <c r="O39" s="241">
        <f t="shared" si="5"/>
        <v>19998.54</v>
      </c>
      <c r="P39" s="241">
        <f t="shared" si="5"/>
        <v>132006.70000000001</v>
      </c>
    </row>
    <row r="40" spans="1:16" ht="17.100000000000001" customHeight="1" x14ac:dyDescent="0.25">
      <c r="A40" s="558"/>
      <c r="B40" s="559"/>
      <c r="C40" s="561"/>
      <c r="D40" s="237" t="s">
        <v>78</v>
      </c>
      <c r="E40" s="241">
        <f t="shared" ref="E40:P44" si="6">E10+E16+E22+E28+E34</f>
        <v>68.2</v>
      </c>
      <c r="F40" s="241">
        <f t="shared" si="6"/>
        <v>36.5</v>
      </c>
      <c r="G40" s="241">
        <f t="shared" si="6"/>
        <v>36.5</v>
      </c>
      <c r="H40" s="241">
        <f t="shared" si="6"/>
        <v>818</v>
      </c>
      <c r="I40" s="241">
        <f t="shared" si="6"/>
        <v>818</v>
      </c>
      <c r="J40" s="241">
        <f t="shared" si="6"/>
        <v>0</v>
      </c>
      <c r="K40" s="241">
        <f t="shared" si="6"/>
        <v>0</v>
      </c>
      <c r="L40" s="241">
        <f t="shared" si="6"/>
        <v>0</v>
      </c>
      <c r="M40" s="241">
        <f t="shared" si="6"/>
        <v>0</v>
      </c>
      <c r="N40" s="241">
        <f t="shared" si="6"/>
        <v>0</v>
      </c>
      <c r="O40" s="241">
        <f t="shared" si="6"/>
        <v>36.5</v>
      </c>
      <c r="P40" s="241">
        <f t="shared" si="6"/>
        <v>818</v>
      </c>
    </row>
    <row r="41" spans="1:16" ht="17.100000000000001" customHeight="1" x14ac:dyDescent="0.25">
      <c r="A41" s="558"/>
      <c r="B41" s="559"/>
      <c r="C41" s="561"/>
      <c r="D41" s="237" t="s">
        <v>15</v>
      </c>
      <c r="E41" s="241">
        <f t="shared" si="6"/>
        <v>6351.8685999999998</v>
      </c>
      <c r="F41" s="241">
        <f t="shared" si="6"/>
        <v>3600</v>
      </c>
      <c r="G41" s="241">
        <f t="shared" si="6"/>
        <v>3275.8</v>
      </c>
      <c r="H41" s="241">
        <f t="shared" si="6"/>
        <v>15834.8</v>
      </c>
      <c r="I41" s="241">
        <f t="shared" si="6"/>
        <v>10964.3</v>
      </c>
      <c r="J41" s="241">
        <f t="shared" si="6"/>
        <v>14050.55</v>
      </c>
      <c r="K41" s="241">
        <f t="shared" si="6"/>
        <v>4336</v>
      </c>
      <c r="L41" s="241">
        <f t="shared" si="6"/>
        <v>3939.7699999999995</v>
      </c>
      <c r="M41" s="241">
        <f t="shared" si="6"/>
        <v>11820</v>
      </c>
      <c r="N41" s="241">
        <f t="shared" si="6"/>
        <v>14192</v>
      </c>
      <c r="O41" s="241">
        <f t="shared" si="6"/>
        <v>7215.57</v>
      </c>
      <c r="P41" s="241">
        <f t="shared" si="6"/>
        <v>25156.3</v>
      </c>
    </row>
    <row r="42" spans="1:16" ht="17.100000000000001" customHeight="1" x14ac:dyDescent="0.25">
      <c r="A42" s="558"/>
      <c r="B42" s="559"/>
      <c r="C42" s="561"/>
      <c r="D42" s="237" t="s">
        <v>16</v>
      </c>
      <c r="E42" s="241">
        <f t="shared" si="6"/>
        <v>81804.635000000009</v>
      </c>
      <c r="F42" s="241">
        <f t="shared" si="6"/>
        <v>24700</v>
      </c>
      <c r="G42" s="241">
        <f t="shared" si="6"/>
        <v>24158.68</v>
      </c>
      <c r="H42" s="241">
        <f t="shared" si="6"/>
        <v>45443</v>
      </c>
      <c r="I42" s="241">
        <f t="shared" si="6"/>
        <v>40338.199999999997</v>
      </c>
      <c r="J42" s="241">
        <f t="shared" si="6"/>
        <v>99134.523300000001</v>
      </c>
      <c r="K42" s="241">
        <f t="shared" si="6"/>
        <v>17473</v>
      </c>
      <c r="L42" s="241">
        <f t="shared" si="6"/>
        <v>17148.5</v>
      </c>
      <c r="M42" s="241">
        <f t="shared" si="6"/>
        <v>41274.9</v>
      </c>
      <c r="N42" s="241">
        <f t="shared" si="6"/>
        <v>41511.699999999997</v>
      </c>
      <c r="O42" s="241">
        <f t="shared" si="6"/>
        <v>41307.179999999993</v>
      </c>
      <c r="P42" s="241">
        <f t="shared" si="6"/>
        <v>81849.899999999994</v>
      </c>
    </row>
    <row r="43" spans="1:16" ht="17.100000000000001" customHeight="1" thickBot="1" x14ac:dyDescent="0.3">
      <c r="A43" s="558"/>
      <c r="B43" s="559"/>
      <c r="C43" s="562"/>
      <c r="D43" s="239" t="s">
        <v>17</v>
      </c>
      <c r="E43" s="240">
        <f t="shared" si="6"/>
        <v>29567.757799999999</v>
      </c>
      <c r="F43" s="240">
        <f t="shared" ref="F43:P43" si="7">F13+F19+F25+F31+F37</f>
        <v>89.15</v>
      </c>
      <c r="G43" s="240">
        <f t="shared" si="7"/>
        <v>87.87</v>
      </c>
      <c r="H43" s="240">
        <f t="shared" si="7"/>
        <v>159.69999999999999</v>
      </c>
      <c r="I43" s="240">
        <f t="shared" si="7"/>
        <v>85.9</v>
      </c>
      <c r="J43" s="240">
        <f t="shared" si="7"/>
        <v>16484.276700000002</v>
      </c>
      <c r="K43" s="240">
        <f t="shared" si="7"/>
        <v>90.3</v>
      </c>
      <c r="L43" s="240">
        <f t="shared" si="7"/>
        <v>90.3</v>
      </c>
      <c r="M43" s="240">
        <f t="shared" si="7"/>
        <v>111</v>
      </c>
      <c r="N43" s="240">
        <f t="shared" si="7"/>
        <v>111</v>
      </c>
      <c r="O43" s="240">
        <f t="shared" si="7"/>
        <v>178.17000000000002</v>
      </c>
      <c r="P43" s="240">
        <f t="shared" si="7"/>
        <v>196.9</v>
      </c>
    </row>
    <row r="44" spans="1:16" ht="17.100000000000001" customHeight="1" thickBot="1" x14ac:dyDescent="0.3">
      <c r="A44" s="261" t="s">
        <v>20</v>
      </c>
      <c r="B44" s="264"/>
      <c r="C44" s="263"/>
      <c r="D44" s="263"/>
      <c r="E44" s="141">
        <f t="shared" si="6"/>
        <v>145019.6152</v>
      </c>
      <c r="F44" s="141">
        <f t="shared" si="6"/>
        <v>47737.71</v>
      </c>
      <c r="G44" s="141">
        <f t="shared" si="6"/>
        <v>45923.09</v>
      </c>
      <c r="H44" s="141">
        <f t="shared" si="6"/>
        <v>188453.8</v>
      </c>
      <c r="I44" s="141">
        <f t="shared" si="6"/>
        <v>178543.1</v>
      </c>
      <c r="J44" s="141">
        <f t="shared" si="6"/>
        <v>134933.88999999998</v>
      </c>
      <c r="K44" s="141">
        <f t="shared" si="6"/>
        <v>23617.1</v>
      </c>
      <c r="L44" s="141">
        <f t="shared" si="6"/>
        <v>22812.87</v>
      </c>
      <c r="M44" s="141">
        <f t="shared" si="6"/>
        <v>60225.8</v>
      </c>
      <c r="N44" s="141">
        <f t="shared" si="6"/>
        <v>61484.7</v>
      </c>
      <c r="O44" s="141">
        <f t="shared" si="6"/>
        <v>68735.960000000006</v>
      </c>
      <c r="P44" s="141">
        <f t="shared" si="6"/>
        <v>240027.8</v>
      </c>
    </row>
    <row r="46" spans="1:16" x14ac:dyDescent="0.25">
      <c r="E46" s="207"/>
      <c r="H46" s="207"/>
      <c r="I46" s="205"/>
    </row>
    <row r="47" spans="1:16" x14ac:dyDescent="0.25"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</row>
  </sheetData>
  <autoFilter ref="Q1:Q13" xr:uid="{7B1391A5-4CDB-4F5F-8FA8-0E9769CA70DE}"/>
  <mergeCells count="40">
    <mergeCell ref="A33:A38"/>
    <mergeCell ref="B33:B37"/>
    <mergeCell ref="C33:C37"/>
    <mergeCell ref="A39:B43"/>
    <mergeCell ref="C39:C43"/>
    <mergeCell ref="B38:D38"/>
    <mergeCell ref="A27:A32"/>
    <mergeCell ref="B27:B31"/>
    <mergeCell ref="C27:C31"/>
    <mergeCell ref="B26:D26"/>
    <mergeCell ref="B32:D32"/>
    <mergeCell ref="K6:L6"/>
    <mergeCell ref="O6:O7"/>
    <mergeCell ref="A21:A26"/>
    <mergeCell ref="B21:B25"/>
    <mergeCell ref="C21:C25"/>
    <mergeCell ref="A9:A14"/>
    <mergeCell ref="B9:B13"/>
    <mergeCell ref="C9:C13"/>
    <mergeCell ref="A15:A20"/>
    <mergeCell ref="B15:B19"/>
    <mergeCell ref="C15:C19"/>
    <mergeCell ref="B14:D14"/>
    <mergeCell ref="B20:D20"/>
    <mergeCell ref="B2:P2"/>
    <mergeCell ref="B3:P3"/>
    <mergeCell ref="B4:P4"/>
    <mergeCell ref="A5:A7"/>
    <mergeCell ref="B5:B7"/>
    <mergeCell ref="C5:C7"/>
    <mergeCell ref="D5:D7"/>
    <mergeCell ref="E5:I5"/>
    <mergeCell ref="J5:N5"/>
    <mergeCell ref="O5:P5"/>
    <mergeCell ref="P6:P7"/>
    <mergeCell ref="M6:N6"/>
    <mergeCell ref="E6:E7"/>
    <mergeCell ref="F6:G6"/>
    <mergeCell ref="H6:I6"/>
    <mergeCell ref="J6:J7"/>
  </mergeCells>
  <phoneticPr fontId="51" type="noConversion"/>
  <printOptions horizontalCentered="1"/>
  <pageMargins left="0" right="0" top="0.5" bottom="0.3" header="0.25" footer="0.25"/>
  <pageSetup paperSize="9" scale="59" orientation="landscape" r:id="rId1"/>
  <headerFooter alignWithMargins="0"/>
  <ignoredErrors>
    <ignoredError sqref="C9" numberStoredAsText="1"/>
    <ignoredError sqref="F14:N14" formulaRange="1"/>
    <ignoredError sqref="O32:P32 O26:P26 O14:P2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F94CE-5238-4BB1-BBD1-68DD3B9E873A}">
  <sheetPr>
    <tabColor rgb="FF00B0F0"/>
  </sheetPr>
  <dimension ref="A1:P87"/>
  <sheetViews>
    <sheetView zoomScale="93" zoomScaleNormal="93" workbookViewId="0">
      <pane xSplit="3" ySplit="8" topLeftCell="D69" activePane="bottomRight" state="frozen"/>
      <selection pane="topRight" activeCell="D1" sqref="D1"/>
      <selection pane="bottomLeft" activeCell="A9" sqref="A9"/>
      <selection pane="bottomRight" activeCell="L83" sqref="L83"/>
    </sheetView>
  </sheetViews>
  <sheetFormatPr defaultRowHeight="16.5" x14ac:dyDescent="0.25"/>
  <cols>
    <col min="1" max="1" width="4.7109375" style="269" customWidth="1"/>
    <col min="2" max="2" width="16.85546875" style="269" customWidth="1"/>
    <col min="3" max="3" width="14.85546875" style="269" customWidth="1"/>
    <col min="4" max="4" width="14.140625" style="269" customWidth="1"/>
    <col min="5" max="5" width="14.7109375" style="269" customWidth="1"/>
    <col min="6" max="6" width="13.28515625" style="269" customWidth="1"/>
    <col min="7" max="7" width="10.5703125" style="269" customWidth="1"/>
    <col min="8" max="8" width="12.7109375" style="269" customWidth="1"/>
    <col min="9" max="9" width="13.28515625" style="269" customWidth="1"/>
    <col min="10" max="10" width="14.7109375" style="269" customWidth="1"/>
    <col min="11" max="12" width="9.7109375" style="269" customWidth="1"/>
    <col min="13" max="13" width="12.42578125" style="269" customWidth="1"/>
    <col min="14" max="14" width="11.85546875" style="269" customWidth="1"/>
    <col min="15" max="15" width="9.7109375" style="269" customWidth="1"/>
    <col min="16" max="16" width="15.28515625" style="269" customWidth="1"/>
    <col min="17" max="19" width="9.140625" style="269"/>
    <col min="20" max="20" width="11" style="269" customWidth="1"/>
    <col min="21" max="256" width="9.140625" style="269"/>
    <col min="257" max="257" width="4.7109375" style="269" customWidth="1"/>
    <col min="258" max="258" width="16.85546875" style="269" customWidth="1"/>
    <col min="259" max="259" width="14.85546875" style="269" customWidth="1"/>
    <col min="260" max="260" width="14.140625" style="269" customWidth="1"/>
    <col min="261" max="261" width="16.42578125" style="269" customWidth="1"/>
    <col min="262" max="262" width="13.28515625" style="269" customWidth="1"/>
    <col min="263" max="263" width="10.5703125" style="269" customWidth="1"/>
    <col min="264" max="264" width="12.7109375" style="269" customWidth="1"/>
    <col min="265" max="265" width="13.28515625" style="269" customWidth="1"/>
    <col min="266" max="266" width="14.7109375" style="269" customWidth="1"/>
    <col min="267" max="268" width="9.7109375" style="269" customWidth="1"/>
    <col min="269" max="269" width="12.42578125" style="269" customWidth="1"/>
    <col min="270" max="270" width="11.85546875" style="269" customWidth="1"/>
    <col min="271" max="271" width="9.7109375" style="269" customWidth="1"/>
    <col min="272" max="272" width="15.28515625" style="269" customWidth="1"/>
    <col min="273" max="275" width="9.140625" style="269"/>
    <col min="276" max="276" width="11" style="269" customWidth="1"/>
    <col min="277" max="512" width="9.140625" style="269"/>
    <col min="513" max="513" width="4.7109375" style="269" customWidth="1"/>
    <col min="514" max="514" width="16.85546875" style="269" customWidth="1"/>
    <col min="515" max="515" width="14.85546875" style="269" customWidth="1"/>
    <col min="516" max="516" width="14.140625" style="269" customWidth="1"/>
    <col min="517" max="517" width="16.42578125" style="269" customWidth="1"/>
    <col min="518" max="518" width="13.28515625" style="269" customWidth="1"/>
    <col min="519" max="519" width="10.5703125" style="269" customWidth="1"/>
    <col min="520" max="520" width="12.7109375" style="269" customWidth="1"/>
    <col min="521" max="521" width="13.28515625" style="269" customWidth="1"/>
    <col min="522" max="522" width="14.7109375" style="269" customWidth="1"/>
    <col min="523" max="524" width="9.7109375" style="269" customWidth="1"/>
    <col min="525" max="525" width="12.42578125" style="269" customWidth="1"/>
    <col min="526" max="526" width="11.85546875" style="269" customWidth="1"/>
    <col min="527" max="527" width="9.7109375" style="269" customWidth="1"/>
    <col min="528" max="528" width="15.28515625" style="269" customWidth="1"/>
    <col min="529" max="531" width="9.140625" style="269"/>
    <col min="532" max="532" width="11" style="269" customWidth="1"/>
    <col min="533" max="768" width="9.140625" style="269"/>
    <col min="769" max="769" width="4.7109375" style="269" customWidth="1"/>
    <col min="770" max="770" width="16.85546875" style="269" customWidth="1"/>
    <col min="771" max="771" width="14.85546875" style="269" customWidth="1"/>
    <col min="772" max="772" width="14.140625" style="269" customWidth="1"/>
    <col min="773" max="773" width="16.42578125" style="269" customWidth="1"/>
    <col min="774" max="774" width="13.28515625" style="269" customWidth="1"/>
    <col min="775" max="775" width="10.5703125" style="269" customWidth="1"/>
    <col min="776" max="776" width="12.7109375" style="269" customWidth="1"/>
    <col min="777" max="777" width="13.28515625" style="269" customWidth="1"/>
    <col min="778" max="778" width="14.7109375" style="269" customWidth="1"/>
    <col min="779" max="780" width="9.7109375" style="269" customWidth="1"/>
    <col min="781" max="781" width="12.42578125" style="269" customWidth="1"/>
    <col min="782" max="782" width="11.85546875" style="269" customWidth="1"/>
    <col min="783" max="783" width="9.7109375" style="269" customWidth="1"/>
    <col min="784" max="784" width="15.28515625" style="269" customWidth="1"/>
    <col min="785" max="787" width="9.140625" style="269"/>
    <col min="788" max="788" width="11" style="269" customWidth="1"/>
    <col min="789" max="1024" width="9.140625" style="269"/>
    <col min="1025" max="1025" width="4.7109375" style="269" customWidth="1"/>
    <col min="1026" max="1026" width="16.85546875" style="269" customWidth="1"/>
    <col min="1027" max="1027" width="14.85546875" style="269" customWidth="1"/>
    <col min="1028" max="1028" width="14.140625" style="269" customWidth="1"/>
    <col min="1029" max="1029" width="16.42578125" style="269" customWidth="1"/>
    <col min="1030" max="1030" width="13.28515625" style="269" customWidth="1"/>
    <col min="1031" max="1031" width="10.5703125" style="269" customWidth="1"/>
    <col min="1032" max="1032" width="12.7109375" style="269" customWidth="1"/>
    <col min="1033" max="1033" width="13.28515625" style="269" customWidth="1"/>
    <col min="1034" max="1034" width="14.7109375" style="269" customWidth="1"/>
    <col min="1035" max="1036" width="9.7109375" style="269" customWidth="1"/>
    <col min="1037" max="1037" width="12.42578125" style="269" customWidth="1"/>
    <col min="1038" max="1038" width="11.85546875" style="269" customWidth="1"/>
    <col min="1039" max="1039" width="9.7109375" style="269" customWidth="1"/>
    <col min="1040" max="1040" width="15.28515625" style="269" customWidth="1"/>
    <col min="1041" max="1043" width="9.140625" style="269"/>
    <col min="1044" max="1044" width="11" style="269" customWidth="1"/>
    <col min="1045" max="1280" width="9.140625" style="269"/>
    <col min="1281" max="1281" width="4.7109375" style="269" customWidth="1"/>
    <col min="1282" max="1282" width="16.85546875" style="269" customWidth="1"/>
    <col min="1283" max="1283" width="14.85546875" style="269" customWidth="1"/>
    <col min="1284" max="1284" width="14.140625" style="269" customWidth="1"/>
    <col min="1285" max="1285" width="16.42578125" style="269" customWidth="1"/>
    <col min="1286" max="1286" width="13.28515625" style="269" customWidth="1"/>
    <col min="1287" max="1287" width="10.5703125" style="269" customWidth="1"/>
    <col min="1288" max="1288" width="12.7109375" style="269" customWidth="1"/>
    <col min="1289" max="1289" width="13.28515625" style="269" customWidth="1"/>
    <col min="1290" max="1290" width="14.7109375" style="269" customWidth="1"/>
    <col min="1291" max="1292" width="9.7109375" style="269" customWidth="1"/>
    <col min="1293" max="1293" width="12.42578125" style="269" customWidth="1"/>
    <col min="1294" max="1294" width="11.85546875" style="269" customWidth="1"/>
    <col min="1295" max="1295" width="9.7109375" style="269" customWidth="1"/>
    <col min="1296" max="1296" width="15.28515625" style="269" customWidth="1"/>
    <col min="1297" max="1299" width="9.140625" style="269"/>
    <col min="1300" max="1300" width="11" style="269" customWidth="1"/>
    <col min="1301" max="1536" width="9.140625" style="269"/>
    <col min="1537" max="1537" width="4.7109375" style="269" customWidth="1"/>
    <col min="1538" max="1538" width="16.85546875" style="269" customWidth="1"/>
    <col min="1539" max="1539" width="14.85546875" style="269" customWidth="1"/>
    <col min="1540" max="1540" width="14.140625" style="269" customWidth="1"/>
    <col min="1541" max="1541" width="16.42578125" style="269" customWidth="1"/>
    <col min="1542" max="1542" width="13.28515625" style="269" customWidth="1"/>
    <col min="1543" max="1543" width="10.5703125" style="269" customWidth="1"/>
    <col min="1544" max="1544" width="12.7109375" style="269" customWidth="1"/>
    <col min="1545" max="1545" width="13.28515625" style="269" customWidth="1"/>
    <col min="1546" max="1546" width="14.7109375" style="269" customWidth="1"/>
    <col min="1547" max="1548" width="9.7109375" style="269" customWidth="1"/>
    <col min="1549" max="1549" width="12.42578125" style="269" customWidth="1"/>
    <col min="1550" max="1550" width="11.85546875" style="269" customWidth="1"/>
    <col min="1551" max="1551" width="9.7109375" style="269" customWidth="1"/>
    <col min="1552" max="1552" width="15.28515625" style="269" customWidth="1"/>
    <col min="1553" max="1555" width="9.140625" style="269"/>
    <col min="1556" max="1556" width="11" style="269" customWidth="1"/>
    <col min="1557" max="1792" width="9.140625" style="269"/>
    <col min="1793" max="1793" width="4.7109375" style="269" customWidth="1"/>
    <col min="1794" max="1794" width="16.85546875" style="269" customWidth="1"/>
    <col min="1795" max="1795" width="14.85546875" style="269" customWidth="1"/>
    <col min="1796" max="1796" width="14.140625" style="269" customWidth="1"/>
    <col min="1797" max="1797" width="16.42578125" style="269" customWidth="1"/>
    <col min="1798" max="1798" width="13.28515625" style="269" customWidth="1"/>
    <col min="1799" max="1799" width="10.5703125" style="269" customWidth="1"/>
    <col min="1800" max="1800" width="12.7109375" style="269" customWidth="1"/>
    <col min="1801" max="1801" width="13.28515625" style="269" customWidth="1"/>
    <col min="1802" max="1802" width="14.7109375" style="269" customWidth="1"/>
    <col min="1803" max="1804" width="9.7109375" style="269" customWidth="1"/>
    <col min="1805" max="1805" width="12.42578125" style="269" customWidth="1"/>
    <col min="1806" max="1806" width="11.85546875" style="269" customWidth="1"/>
    <col min="1807" max="1807" width="9.7109375" style="269" customWidth="1"/>
    <col min="1808" max="1808" width="15.28515625" style="269" customWidth="1"/>
    <col min="1809" max="1811" width="9.140625" style="269"/>
    <col min="1812" max="1812" width="11" style="269" customWidth="1"/>
    <col min="1813" max="2048" width="9.140625" style="269"/>
    <col min="2049" max="2049" width="4.7109375" style="269" customWidth="1"/>
    <col min="2050" max="2050" width="16.85546875" style="269" customWidth="1"/>
    <col min="2051" max="2051" width="14.85546875" style="269" customWidth="1"/>
    <col min="2052" max="2052" width="14.140625" style="269" customWidth="1"/>
    <col min="2053" max="2053" width="16.42578125" style="269" customWidth="1"/>
    <col min="2054" max="2054" width="13.28515625" style="269" customWidth="1"/>
    <col min="2055" max="2055" width="10.5703125" style="269" customWidth="1"/>
    <col min="2056" max="2056" width="12.7109375" style="269" customWidth="1"/>
    <col min="2057" max="2057" width="13.28515625" style="269" customWidth="1"/>
    <col min="2058" max="2058" width="14.7109375" style="269" customWidth="1"/>
    <col min="2059" max="2060" width="9.7109375" style="269" customWidth="1"/>
    <col min="2061" max="2061" width="12.42578125" style="269" customWidth="1"/>
    <col min="2062" max="2062" width="11.85546875" style="269" customWidth="1"/>
    <col min="2063" max="2063" width="9.7109375" style="269" customWidth="1"/>
    <col min="2064" max="2064" width="15.28515625" style="269" customWidth="1"/>
    <col min="2065" max="2067" width="9.140625" style="269"/>
    <col min="2068" max="2068" width="11" style="269" customWidth="1"/>
    <col min="2069" max="2304" width="9.140625" style="269"/>
    <col min="2305" max="2305" width="4.7109375" style="269" customWidth="1"/>
    <col min="2306" max="2306" width="16.85546875" style="269" customWidth="1"/>
    <col min="2307" max="2307" width="14.85546875" style="269" customWidth="1"/>
    <col min="2308" max="2308" width="14.140625" style="269" customWidth="1"/>
    <col min="2309" max="2309" width="16.42578125" style="269" customWidth="1"/>
    <col min="2310" max="2310" width="13.28515625" style="269" customWidth="1"/>
    <col min="2311" max="2311" width="10.5703125" style="269" customWidth="1"/>
    <col min="2312" max="2312" width="12.7109375" style="269" customWidth="1"/>
    <col min="2313" max="2313" width="13.28515625" style="269" customWidth="1"/>
    <col min="2314" max="2314" width="14.7109375" style="269" customWidth="1"/>
    <col min="2315" max="2316" width="9.7109375" style="269" customWidth="1"/>
    <col min="2317" max="2317" width="12.42578125" style="269" customWidth="1"/>
    <col min="2318" max="2318" width="11.85546875" style="269" customWidth="1"/>
    <col min="2319" max="2319" width="9.7109375" style="269" customWidth="1"/>
    <col min="2320" max="2320" width="15.28515625" style="269" customWidth="1"/>
    <col min="2321" max="2323" width="9.140625" style="269"/>
    <col min="2324" max="2324" width="11" style="269" customWidth="1"/>
    <col min="2325" max="2560" width="9.140625" style="269"/>
    <col min="2561" max="2561" width="4.7109375" style="269" customWidth="1"/>
    <col min="2562" max="2562" width="16.85546875" style="269" customWidth="1"/>
    <col min="2563" max="2563" width="14.85546875" style="269" customWidth="1"/>
    <col min="2564" max="2564" width="14.140625" style="269" customWidth="1"/>
    <col min="2565" max="2565" width="16.42578125" style="269" customWidth="1"/>
    <col min="2566" max="2566" width="13.28515625" style="269" customWidth="1"/>
    <col min="2567" max="2567" width="10.5703125" style="269" customWidth="1"/>
    <col min="2568" max="2568" width="12.7109375" style="269" customWidth="1"/>
    <col min="2569" max="2569" width="13.28515625" style="269" customWidth="1"/>
    <col min="2570" max="2570" width="14.7109375" style="269" customWidth="1"/>
    <col min="2571" max="2572" width="9.7109375" style="269" customWidth="1"/>
    <col min="2573" max="2573" width="12.42578125" style="269" customWidth="1"/>
    <col min="2574" max="2574" width="11.85546875" style="269" customWidth="1"/>
    <col min="2575" max="2575" width="9.7109375" style="269" customWidth="1"/>
    <col min="2576" max="2576" width="15.28515625" style="269" customWidth="1"/>
    <col min="2577" max="2579" width="9.140625" style="269"/>
    <col min="2580" max="2580" width="11" style="269" customWidth="1"/>
    <col min="2581" max="2816" width="9.140625" style="269"/>
    <col min="2817" max="2817" width="4.7109375" style="269" customWidth="1"/>
    <col min="2818" max="2818" width="16.85546875" style="269" customWidth="1"/>
    <col min="2819" max="2819" width="14.85546875" style="269" customWidth="1"/>
    <col min="2820" max="2820" width="14.140625" style="269" customWidth="1"/>
    <col min="2821" max="2821" width="16.42578125" style="269" customWidth="1"/>
    <col min="2822" max="2822" width="13.28515625" style="269" customWidth="1"/>
    <col min="2823" max="2823" width="10.5703125" style="269" customWidth="1"/>
    <col min="2824" max="2824" width="12.7109375" style="269" customWidth="1"/>
    <col min="2825" max="2825" width="13.28515625" style="269" customWidth="1"/>
    <col min="2826" max="2826" width="14.7109375" style="269" customWidth="1"/>
    <col min="2827" max="2828" width="9.7109375" style="269" customWidth="1"/>
    <col min="2829" max="2829" width="12.42578125" style="269" customWidth="1"/>
    <col min="2830" max="2830" width="11.85546875" style="269" customWidth="1"/>
    <col min="2831" max="2831" width="9.7109375" style="269" customWidth="1"/>
    <col min="2832" max="2832" width="15.28515625" style="269" customWidth="1"/>
    <col min="2833" max="2835" width="9.140625" style="269"/>
    <col min="2836" max="2836" width="11" style="269" customWidth="1"/>
    <col min="2837" max="3072" width="9.140625" style="269"/>
    <col min="3073" max="3073" width="4.7109375" style="269" customWidth="1"/>
    <col min="3074" max="3074" width="16.85546875" style="269" customWidth="1"/>
    <col min="3075" max="3075" width="14.85546875" style="269" customWidth="1"/>
    <col min="3076" max="3076" width="14.140625" style="269" customWidth="1"/>
    <col min="3077" max="3077" width="16.42578125" style="269" customWidth="1"/>
    <col min="3078" max="3078" width="13.28515625" style="269" customWidth="1"/>
    <col min="3079" max="3079" width="10.5703125" style="269" customWidth="1"/>
    <col min="3080" max="3080" width="12.7109375" style="269" customWidth="1"/>
    <col min="3081" max="3081" width="13.28515625" style="269" customWidth="1"/>
    <col min="3082" max="3082" width="14.7109375" style="269" customWidth="1"/>
    <col min="3083" max="3084" width="9.7109375" style="269" customWidth="1"/>
    <col min="3085" max="3085" width="12.42578125" style="269" customWidth="1"/>
    <col min="3086" max="3086" width="11.85546875" style="269" customWidth="1"/>
    <col min="3087" max="3087" width="9.7109375" style="269" customWidth="1"/>
    <col min="3088" max="3088" width="15.28515625" style="269" customWidth="1"/>
    <col min="3089" max="3091" width="9.140625" style="269"/>
    <col min="3092" max="3092" width="11" style="269" customWidth="1"/>
    <col min="3093" max="3328" width="9.140625" style="269"/>
    <col min="3329" max="3329" width="4.7109375" style="269" customWidth="1"/>
    <col min="3330" max="3330" width="16.85546875" style="269" customWidth="1"/>
    <col min="3331" max="3331" width="14.85546875" style="269" customWidth="1"/>
    <col min="3332" max="3332" width="14.140625" style="269" customWidth="1"/>
    <col min="3333" max="3333" width="16.42578125" style="269" customWidth="1"/>
    <col min="3334" max="3334" width="13.28515625" style="269" customWidth="1"/>
    <col min="3335" max="3335" width="10.5703125" style="269" customWidth="1"/>
    <col min="3336" max="3336" width="12.7109375" style="269" customWidth="1"/>
    <col min="3337" max="3337" width="13.28515625" style="269" customWidth="1"/>
    <col min="3338" max="3338" width="14.7109375" style="269" customWidth="1"/>
    <col min="3339" max="3340" width="9.7109375" style="269" customWidth="1"/>
    <col min="3341" max="3341" width="12.42578125" style="269" customWidth="1"/>
    <col min="3342" max="3342" width="11.85546875" style="269" customWidth="1"/>
    <col min="3343" max="3343" width="9.7109375" style="269" customWidth="1"/>
    <col min="3344" max="3344" width="15.28515625" style="269" customWidth="1"/>
    <col min="3345" max="3347" width="9.140625" style="269"/>
    <col min="3348" max="3348" width="11" style="269" customWidth="1"/>
    <col min="3349" max="3584" width="9.140625" style="269"/>
    <col min="3585" max="3585" width="4.7109375" style="269" customWidth="1"/>
    <col min="3586" max="3586" width="16.85546875" style="269" customWidth="1"/>
    <col min="3587" max="3587" width="14.85546875" style="269" customWidth="1"/>
    <col min="3588" max="3588" width="14.140625" style="269" customWidth="1"/>
    <col min="3589" max="3589" width="16.42578125" style="269" customWidth="1"/>
    <col min="3590" max="3590" width="13.28515625" style="269" customWidth="1"/>
    <col min="3591" max="3591" width="10.5703125" style="269" customWidth="1"/>
    <col min="3592" max="3592" width="12.7109375" style="269" customWidth="1"/>
    <col min="3593" max="3593" width="13.28515625" style="269" customWidth="1"/>
    <col min="3594" max="3594" width="14.7109375" style="269" customWidth="1"/>
    <col min="3595" max="3596" width="9.7109375" style="269" customWidth="1"/>
    <col min="3597" max="3597" width="12.42578125" style="269" customWidth="1"/>
    <col min="3598" max="3598" width="11.85546875" style="269" customWidth="1"/>
    <col min="3599" max="3599" width="9.7109375" style="269" customWidth="1"/>
    <col min="3600" max="3600" width="15.28515625" style="269" customWidth="1"/>
    <col min="3601" max="3603" width="9.140625" style="269"/>
    <col min="3604" max="3604" width="11" style="269" customWidth="1"/>
    <col min="3605" max="3840" width="9.140625" style="269"/>
    <col min="3841" max="3841" width="4.7109375" style="269" customWidth="1"/>
    <col min="3842" max="3842" width="16.85546875" style="269" customWidth="1"/>
    <col min="3843" max="3843" width="14.85546875" style="269" customWidth="1"/>
    <col min="3844" max="3844" width="14.140625" style="269" customWidth="1"/>
    <col min="3845" max="3845" width="16.42578125" style="269" customWidth="1"/>
    <col min="3846" max="3846" width="13.28515625" style="269" customWidth="1"/>
    <col min="3847" max="3847" width="10.5703125" style="269" customWidth="1"/>
    <col min="3848" max="3848" width="12.7109375" style="269" customWidth="1"/>
    <col min="3849" max="3849" width="13.28515625" style="269" customWidth="1"/>
    <col min="3850" max="3850" width="14.7109375" style="269" customWidth="1"/>
    <col min="3851" max="3852" width="9.7109375" style="269" customWidth="1"/>
    <col min="3853" max="3853" width="12.42578125" style="269" customWidth="1"/>
    <col min="3854" max="3854" width="11.85546875" style="269" customWidth="1"/>
    <col min="3855" max="3855" width="9.7109375" style="269" customWidth="1"/>
    <col min="3856" max="3856" width="15.28515625" style="269" customWidth="1"/>
    <col min="3857" max="3859" width="9.140625" style="269"/>
    <col min="3860" max="3860" width="11" style="269" customWidth="1"/>
    <col min="3861" max="4096" width="9.140625" style="269"/>
    <col min="4097" max="4097" width="4.7109375" style="269" customWidth="1"/>
    <col min="4098" max="4098" width="16.85546875" style="269" customWidth="1"/>
    <col min="4099" max="4099" width="14.85546875" style="269" customWidth="1"/>
    <col min="4100" max="4100" width="14.140625" style="269" customWidth="1"/>
    <col min="4101" max="4101" width="16.42578125" style="269" customWidth="1"/>
    <col min="4102" max="4102" width="13.28515625" style="269" customWidth="1"/>
    <col min="4103" max="4103" width="10.5703125" style="269" customWidth="1"/>
    <col min="4104" max="4104" width="12.7109375" style="269" customWidth="1"/>
    <col min="4105" max="4105" width="13.28515625" style="269" customWidth="1"/>
    <col min="4106" max="4106" width="14.7109375" style="269" customWidth="1"/>
    <col min="4107" max="4108" width="9.7109375" style="269" customWidth="1"/>
    <col min="4109" max="4109" width="12.42578125" style="269" customWidth="1"/>
    <col min="4110" max="4110" width="11.85546875" style="269" customWidth="1"/>
    <col min="4111" max="4111" width="9.7109375" style="269" customWidth="1"/>
    <col min="4112" max="4112" width="15.28515625" style="269" customWidth="1"/>
    <col min="4113" max="4115" width="9.140625" style="269"/>
    <col min="4116" max="4116" width="11" style="269" customWidth="1"/>
    <col min="4117" max="4352" width="9.140625" style="269"/>
    <col min="4353" max="4353" width="4.7109375" style="269" customWidth="1"/>
    <col min="4354" max="4354" width="16.85546875" style="269" customWidth="1"/>
    <col min="4355" max="4355" width="14.85546875" style="269" customWidth="1"/>
    <col min="4356" max="4356" width="14.140625" style="269" customWidth="1"/>
    <col min="4357" max="4357" width="16.42578125" style="269" customWidth="1"/>
    <col min="4358" max="4358" width="13.28515625" style="269" customWidth="1"/>
    <col min="4359" max="4359" width="10.5703125" style="269" customWidth="1"/>
    <col min="4360" max="4360" width="12.7109375" style="269" customWidth="1"/>
    <col min="4361" max="4361" width="13.28515625" style="269" customWidth="1"/>
    <col min="4362" max="4362" width="14.7109375" style="269" customWidth="1"/>
    <col min="4363" max="4364" width="9.7109375" style="269" customWidth="1"/>
    <col min="4365" max="4365" width="12.42578125" style="269" customWidth="1"/>
    <col min="4366" max="4366" width="11.85546875" style="269" customWidth="1"/>
    <col min="4367" max="4367" width="9.7109375" style="269" customWidth="1"/>
    <col min="4368" max="4368" width="15.28515625" style="269" customWidth="1"/>
    <col min="4369" max="4371" width="9.140625" style="269"/>
    <col min="4372" max="4372" width="11" style="269" customWidth="1"/>
    <col min="4373" max="4608" width="9.140625" style="269"/>
    <col min="4609" max="4609" width="4.7109375" style="269" customWidth="1"/>
    <col min="4610" max="4610" width="16.85546875" style="269" customWidth="1"/>
    <col min="4611" max="4611" width="14.85546875" style="269" customWidth="1"/>
    <col min="4612" max="4612" width="14.140625" style="269" customWidth="1"/>
    <col min="4613" max="4613" width="16.42578125" style="269" customWidth="1"/>
    <col min="4614" max="4614" width="13.28515625" style="269" customWidth="1"/>
    <col min="4615" max="4615" width="10.5703125" style="269" customWidth="1"/>
    <col min="4616" max="4616" width="12.7109375" style="269" customWidth="1"/>
    <col min="4617" max="4617" width="13.28515625" style="269" customWidth="1"/>
    <col min="4618" max="4618" width="14.7109375" style="269" customWidth="1"/>
    <col min="4619" max="4620" width="9.7109375" style="269" customWidth="1"/>
    <col min="4621" max="4621" width="12.42578125" style="269" customWidth="1"/>
    <col min="4622" max="4622" width="11.85546875" style="269" customWidth="1"/>
    <col min="4623" max="4623" width="9.7109375" style="269" customWidth="1"/>
    <col min="4624" max="4624" width="15.28515625" style="269" customWidth="1"/>
    <col min="4625" max="4627" width="9.140625" style="269"/>
    <col min="4628" max="4628" width="11" style="269" customWidth="1"/>
    <col min="4629" max="4864" width="9.140625" style="269"/>
    <col min="4865" max="4865" width="4.7109375" style="269" customWidth="1"/>
    <col min="4866" max="4866" width="16.85546875" style="269" customWidth="1"/>
    <col min="4867" max="4867" width="14.85546875" style="269" customWidth="1"/>
    <col min="4868" max="4868" width="14.140625" style="269" customWidth="1"/>
    <col min="4869" max="4869" width="16.42578125" style="269" customWidth="1"/>
    <col min="4870" max="4870" width="13.28515625" style="269" customWidth="1"/>
    <col min="4871" max="4871" width="10.5703125" style="269" customWidth="1"/>
    <col min="4872" max="4872" width="12.7109375" style="269" customWidth="1"/>
    <col min="4873" max="4873" width="13.28515625" style="269" customWidth="1"/>
    <col min="4874" max="4874" width="14.7109375" style="269" customWidth="1"/>
    <col min="4875" max="4876" width="9.7109375" style="269" customWidth="1"/>
    <col min="4877" max="4877" width="12.42578125" style="269" customWidth="1"/>
    <col min="4878" max="4878" width="11.85546875" style="269" customWidth="1"/>
    <col min="4879" max="4879" width="9.7109375" style="269" customWidth="1"/>
    <col min="4880" max="4880" width="15.28515625" style="269" customWidth="1"/>
    <col min="4881" max="4883" width="9.140625" style="269"/>
    <col min="4884" max="4884" width="11" style="269" customWidth="1"/>
    <col min="4885" max="5120" width="9.140625" style="269"/>
    <col min="5121" max="5121" width="4.7109375" style="269" customWidth="1"/>
    <col min="5122" max="5122" width="16.85546875" style="269" customWidth="1"/>
    <col min="5123" max="5123" width="14.85546875" style="269" customWidth="1"/>
    <col min="5124" max="5124" width="14.140625" style="269" customWidth="1"/>
    <col min="5125" max="5125" width="16.42578125" style="269" customWidth="1"/>
    <col min="5126" max="5126" width="13.28515625" style="269" customWidth="1"/>
    <col min="5127" max="5127" width="10.5703125" style="269" customWidth="1"/>
    <col min="5128" max="5128" width="12.7109375" style="269" customWidth="1"/>
    <col min="5129" max="5129" width="13.28515625" style="269" customWidth="1"/>
    <col min="5130" max="5130" width="14.7109375" style="269" customWidth="1"/>
    <col min="5131" max="5132" width="9.7109375" style="269" customWidth="1"/>
    <col min="5133" max="5133" width="12.42578125" style="269" customWidth="1"/>
    <col min="5134" max="5134" width="11.85546875" style="269" customWidth="1"/>
    <col min="5135" max="5135" width="9.7109375" style="269" customWidth="1"/>
    <col min="5136" max="5136" width="15.28515625" style="269" customWidth="1"/>
    <col min="5137" max="5139" width="9.140625" style="269"/>
    <col min="5140" max="5140" width="11" style="269" customWidth="1"/>
    <col min="5141" max="5376" width="9.140625" style="269"/>
    <col min="5377" max="5377" width="4.7109375" style="269" customWidth="1"/>
    <col min="5378" max="5378" width="16.85546875" style="269" customWidth="1"/>
    <col min="5379" max="5379" width="14.85546875" style="269" customWidth="1"/>
    <col min="5380" max="5380" width="14.140625" style="269" customWidth="1"/>
    <col min="5381" max="5381" width="16.42578125" style="269" customWidth="1"/>
    <col min="5382" max="5382" width="13.28515625" style="269" customWidth="1"/>
    <col min="5383" max="5383" width="10.5703125" style="269" customWidth="1"/>
    <col min="5384" max="5384" width="12.7109375" style="269" customWidth="1"/>
    <col min="5385" max="5385" width="13.28515625" style="269" customWidth="1"/>
    <col min="5386" max="5386" width="14.7109375" style="269" customWidth="1"/>
    <col min="5387" max="5388" width="9.7109375" style="269" customWidth="1"/>
    <col min="5389" max="5389" width="12.42578125" style="269" customWidth="1"/>
    <col min="5390" max="5390" width="11.85546875" style="269" customWidth="1"/>
    <col min="5391" max="5391" width="9.7109375" style="269" customWidth="1"/>
    <col min="5392" max="5392" width="15.28515625" style="269" customWidth="1"/>
    <col min="5393" max="5395" width="9.140625" style="269"/>
    <col min="5396" max="5396" width="11" style="269" customWidth="1"/>
    <col min="5397" max="5632" width="9.140625" style="269"/>
    <col min="5633" max="5633" width="4.7109375" style="269" customWidth="1"/>
    <col min="5634" max="5634" width="16.85546875" style="269" customWidth="1"/>
    <col min="5635" max="5635" width="14.85546875" style="269" customWidth="1"/>
    <col min="5636" max="5636" width="14.140625" style="269" customWidth="1"/>
    <col min="5637" max="5637" width="16.42578125" style="269" customWidth="1"/>
    <col min="5638" max="5638" width="13.28515625" style="269" customWidth="1"/>
    <col min="5639" max="5639" width="10.5703125" style="269" customWidth="1"/>
    <col min="5640" max="5640" width="12.7109375" style="269" customWidth="1"/>
    <col min="5641" max="5641" width="13.28515625" style="269" customWidth="1"/>
    <col min="5642" max="5642" width="14.7109375" style="269" customWidth="1"/>
    <col min="5643" max="5644" width="9.7109375" style="269" customWidth="1"/>
    <col min="5645" max="5645" width="12.42578125" style="269" customWidth="1"/>
    <col min="5646" max="5646" width="11.85546875" style="269" customWidth="1"/>
    <col min="5647" max="5647" width="9.7109375" style="269" customWidth="1"/>
    <col min="5648" max="5648" width="15.28515625" style="269" customWidth="1"/>
    <col min="5649" max="5651" width="9.140625" style="269"/>
    <col min="5652" max="5652" width="11" style="269" customWidth="1"/>
    <col min="5653" max="5888" width="9.140625" style="269"/>
    <col min="5889" max="5889" width="4.7109375" style="269" customWidth="1"/>
    <col min="5890" max="5890" width="16.85546875" style="269" customWidth="1"/>
    <col min="5891" max="5891" width="14.85546875" style="269" customWidth="1"/>
    <col min="5892" max="5892" width="14.140625" style="269" customWidth="1"/>
    <col min="5893" max="5893" width="16.42578125" style="269" customWidth="1"/>
    <col min="5894" max="5894" width="13.28515625" style="269" customWidth="1"/>
    <col min="5895" max="5895" width="10.5703125" style="269" customWidth="1"/>
    <col min="5896" max="5896" width="12.7109375" style="269" customWidth="1"/>
    <col min="5897" max="5897" width="13.28515625" style="269" customWidth="1"/>
    <col min="5898" max="5898" width="14.7109375" style="269" customWidth="1"/>
    <col min="5899" max="5900" width="9.7109375" style="269" customWidth="1"/>
    <col min="5901" max="5901" width="12.42578125" style="269" customWidth="1"/>
    <col min="5902" max="5902" width="11.85546875" style="269" customWidth="1"/>
    <col min="5903" max="5903" width="9.7109375" style="269" customWidth="1"/>
    <col min="5904" max="5904" width="15.28515625" style="269" customWidth="1"/>
    <col min="5905" max="5907" width="9.140625" style="269"/>
    <col min="5908" max="5908" width="11" style="269" customWidth="1"/>
    <col min="5909" max="6144" width="9.140625" style="269"/>
    <col min="6145" max="6145" width="4.7109375" style="269" customWidth="1"/>
    <col min="6146" max="6146" width="16.85546875" style="269" customWidth="1"/>
    <col min="6147" max="6147" width="14.85546875" style="269" customWidth="1"/>
    <col min="6148" max="6148" width="14.140625" style="269" customWidth="1"/>
    <col min="6149" max="6149" width="16.42578125" style="269" customWidth="1"/>
    <col min="6150" max="6150" width="13.28515625" style="269" customWidth="1"/>
    <col min="6151" max="6151" width="10.5703125" style="269" customWidth="1"/>
    <col min="6152" max="6152" width="12.7109375" style="269" customWidth="1"/>
    <col min="6153" max="6153" width="13.28515625" style="269" customWidth="1"/>
    <col min="6154" max="6154" width="14.7109375" style="269" customWidth="1"/>
    <col min="6155" max="6156" width="9.7109375" style="269" customWidth="1"/>
    <col min="6157" max="6157" width="12.42578125" style="269" customWidth="1"/>
    <col min="6158" max="6158" width="11.85546875" style="269" customWidth="1"/>
    <col min="6159" max="6159" width="9.7109375" style="269" customWidth="1"/>
    <col min="6160" max="6160" width="15.28515625" style="269" customWidth="1"/>
    <col min="6161" max="6163" width="9.140625" style="269"/>
    <col min="6164" max="6164" width="11" style="269" customWidth="1"/>
    <col min="6165" max="6400" width="9.140625" style="269"/>
    <col min="6401" max="6401" width="4.7109375" style="269" customWidth="1"/>
    <col min="6402" max="6402" width="16.85546875" style="269" customWidth="1"/>
    <col min="6403" max="6403" width="14.85546875" style="269" customWidth="1"/>
    <col min="6404" max="6404" width="14.140625" style="269" customWidth="1"/>
    <col min="6405" max="6405" width="16.42578125" style="269" customWidth="1"/>
    <col min="6406" max="6406" width="13.28515625" style="269" customWidth="1"/>
    <col min="6407" max="6407" width="10.5703125" style="269" customWidth="1"/>
    <col min="6408" max="6408" width="12.7109375" style="269" customWidth="1"/>
    <col min="6409" max="6409" width="13.28515625" style="269" customWidth="1"/>
    <col min="6410" max="6410" width="14.7109375" style="269" customWidth="1"/>
    <col min="6411" max="6412" width="9.7109375" style="269" customWidth="1"/>
    <col min="6413" max="6413" width="12.42578125" style="269" customWidth="1"/>
    <col min="6414" max="6414" width="11.85546875" style="269" customWidth="1"/>
    <col min="6415" max="6415" width="9.7109375" style="269" customWidth="1"/>
    <col min="6416" max="6416" width="15.28515625" style="269" customWidth="1"/>
    <col min="6417" max="6419" width="9.140625" style="269"/>
    <col min="6420" max="6420" width="11" style="269" customWidth="1"/>
    <col min="6421" max="6656" width="9.140625" style="269"/>
    <col min="6657" max="6657" width="4.7109375" style="269" customWidth="1"/>
    <col min="6658" max="6658" width="16.85546875" style="269" customWidth="1"/>
    <col min="6659" max="6659" width="14.85546875" style="269" customWidth="1"/>
    <col min="6660" max="6660" width="14.140625" style="269" customWidth="1"/>
    <col min="6661" max="6661" width="16.42578125" style="269" customWidth="1"/>
    <col min="6662" max="6662" width="13.28515625" style="269" customWidth="1"/>
    <col min="6663" max="6663" width="10.5703125" style="269" customWidth="1"/>
    <col min="6664" max="6664" width="12.7109375" style="269" customWidth="1"/>
    <col min="6665" max="6665" width="13.28515625" style="269" customWidth="1"/>
    <col min="6666" max="6666" width="14.7109375" style="269" customWidth="1"/>
    <col min="6667" max="6668" width="9.7109375" style="269" customWidth="1"/>
    <col min="6669" max="6669" width="12.42578125" style="269" customWidth="1"/>
    <col min="6670" max="6670" width="11.85546875" style="269" customWidth="1"/>
    <col min="6671" max="6671" width="9.7109375" style="269" customWidth="1"/>
    <col min="6672" max="6672" width="15.28515625" style="269" customWidth="1"/>
    <col min="6673" max="6675" width="9.140625" style="269"/>
    <col min="6676" max="6676" width="11" style="269" customWidth="1"/>
    <col min="6677" max="6912" width="9.140625" style="269"/>
    <col min="6913" max="6913" width="4.7109375" style="269" customWidth="1"/>
    <col min="6914" max="6914" width="16.85546875" style="269" customWidth="1"/>
    <col min="6915" max="6915" width="14.85546875" style="269" customWidth="1"/>
    <col min="6916" max="6916" width="14.140625" style="269" customWidth="1"/>
    <col min="6917" max="6917" width="16.42578125" style="269" customWidth="1"/>
    <col min="6918" max="6918" width="13.28515625" style="269" customWidth="1"/>
    <col min="6919" max="6919" width="10.5703125" style="269" customWidth="1"/>
    <col min="6920" max="6920" width="12.7109375" style="269" customWidth="1"/>
    <col min="6921" max="6921" width="13.28515625" style="269" customWidth="1"/>
    <col min="6922" max="6922" width="14.7109375" style="269" customWidth="1"/>
    <col min="6923" max="6924" width="9.7109375" style="269" customWidth="1"/>
    <col min="6925" max="6925" width="12.42578125" style="269" customWidth="1"/>
    <col min="6926" max="6926" width="11.85546875" style="269" customWidth="1"/>
    <col min="6927" max="6927" width="9.7109375" style="269" customWidth="1"/>
    <col min="6928" max="6928" width="15.28515625" style="269" customWidth="1"/>
    <col min="6929" max="6931" width="9.140625" style="269"/>
    <col min="6932" max="6932" width="11" style="269" customWidth="1"/>
    <col min="6933" max="7168" width="9.140625" style="269"/>
    <col min="7169" max="7169" width="4.7109375" style="269" customWidth="1"/>
    <col min="7170" max="7170" width="16.85546875" style="269" customWidth="1"/>
    <col min="7171" max="7171" width="14.85546875" style="269" customWidth="1"/>
    <col min="7172" max="7172" width="14.140625" style="269" customWidth="1"/>
    <col min="7173" max="7173" width="16.42578125" style="269" customWidth="1"/>
    <col min="7174" max="7174" width="13.28515625" style="269" customWidth="1"/>
    <col min="7175" max="7175" width="10.5703125" style="269" customWidth="1"/>
    <col min="7176" max="7176" width="12.7109375" style="269" customWidth="1"/>
    <col min="7177" max="7177" width="13.28515625" style="269" customWidth="1"/>
    <col min="7178" max="7178" width="14.7109375" style="269" customWidth="1"/>
    <col min="7179" max="7180" width="9.7109375" style="269" customWidth="1"/>
    <col min="7181" max="7181" width="12.42578125" style="269" customWidth="1"/>
    <col min="7182" max="7182" width="11.85546875" style="269" customWidth="1"/>
    <col min="7183" max="7183" width="9.7109375" style="269" customWidth="1"/>
    <col min="7184" max="7184" width="15.28515625" style="269" customWidth="1"/>
    <col min="7185" max="7187" width="9.140625" style="269"/>
    <col min="7188" max="7188" width="11" style="269" customWidth="1"/>
    <col min="7189" max="7424" width="9.140625" style="269"/>
    <col min="7425" max="7425" width="4.7109375" style="269" customWidth="1"/>
    <col min="7426" max="7426" width="16.85546875" style="269" customWidth="1"/>
    <col min="7427" max="7427" width="14.85546875" style="269" customWidth="1"/>
    <col min="7428" max="7428" width="14.140625" style="269" customWidth="1"/>
    <col min="7429" max="7429" width="16.42578125" style="269" customWidth="1"/>
    <col min="7430" max="7430" width="13.28515625" style="269" customWidth="1"/>
    <col min="7431" max="7431" width="10.5703125" style="269" customWidth="1"/>
    <col min="7432" max="7432" width="12.7109375" style="269" customWidth="1"/>
    <col min="7433" max="7433" width="13.28515625" style="269" customWidth="1"/>
    <col min="7434" max="7434" width="14.7109375" style="269" customWidth="1"/>
    <col min="7435" max="7436" width="9.7109375" style="269" customWidth="1"/>
    <col min="7437" max="7437" width="12.42578125" style="269" customWidth="1"/>
    <col min="7438" max="7438" width="11.85546875" style="269" customWidth="1"/>
    <col min="7439" max="7439" width="9.7109375" style="269" customWidth="1"/>
    <col min="7440" max="7440" width="15.28515625" style="269" customWidth="1"/>
    <col min="7441" max="7443" width="9.140625" style="269"/>
    <col min="7444" max="7444" width="11" style="269" customWidth="1"/>
    <col min="7445" max="7680" width="9.140625" style="269"/>
    <col min="7681" max="7681" width="4.7109375" style="269" customWidth="1"/>
    <col min="7682" max="7682" width="16.85546875" style="269" customWidth="1"/>
    <col min="7683" max="7683" width="14.85546875" style="269" customWidth="1"/>
    <col min="7684" max="7684" width="14.140625" style="269" customWidth="1"/>
    <col min="7685" max="7685" width="16.42578125" style="269" customWidth="1"/>
    <col min="7686" max="7686" width="13.28515625" style="269" customWidth="1"/>
    <col min="7687" max="7687" width="10.5703125" style="269" customWidth="1"/>
    <col min="7688" max="7688" width="12.7109375" style="269" customWidth="1"/>
    <col min="7689" max="7689" width="13.28515625" style="269" customWidth="1"/>
    <col min="7690" max="7690" width="14.7109375" style="269" customWidth="1"/>
    <col min="7691" max="7692" width="9.7109375" style="269" customWidth="1"/>
    <col min="7693" max="7693" width="12.42578125" style="269" customWidth="1"/>
    <col min="7694" max="7694" width="11.85546875" style="269" customWidth="1"/>
    <col min="7695" max="7695" width="9.7109375" style="269" customWidth="1"/>
    <col min="7696" max="7696" width="15.28515625" style="269" customWidth="1"/>
    <col min="7697" max="7699" width="9.140625" style="269"/>
    <col min="7700" max="7700" width="11" style="269" customWidth="1"/>
    <col min="7701" max="7936" width="9.140625" style="269"/>
    <col min="7937" max="7937" width="4.7109375" style="269" customWidth="1"/>
    <col min="7938" max="7938" width="16.85546875" style="269" customWidth="1"/>
    <col min="7939" max="7939" width="14.85546875" style="269" customWidth="1"/>
    <col min="7940" max="7940" width="14.140625" style="269" customWidth="1"/>
    <col min="7941" max="7941" width="16.42578125" style="269" customWidth="1"/>
    <col min="7942" max="7942" width="13.28515625" style="269" customWidth="1"/>
    <col min="7943" max="7943" width="10.5703125" style="269" customWidth="1"/>
    <col min="7944" max="7944" width="12.7109375" style="269" customWidth="1"/>
    <col min="7945" max="7945" width="13.28515625" style="269" customWidth="1"/>
    <col min="7946" max="7946" width="14.7109375" style="269" customWidth="1"/>
    <col min="7947" max="7948" width="9.7109375" style="269" customWidth="1"/>
    <col min="7949" max="7949" width="12.42578125" style="269" customWidth="1"/>
    <col min="7950" max="7950" width="11.85546875" style="269" customWidth="1"/>
    <col min="7951" max="7951" width="9.7109375" style="269" customWidth="1"/>
    <col min="7952" max="7952" width="15.28515625" style="269" customWidth="1"/>
    <col min="7953" max="7955" width="9.140625" style="269"/>
    <col min="7956" max="7956" width="11" style="269" customWidth="1"/>
    <col min="7957" max="8192" width="9.140625" style="269"/>
    <col min="8193" max="8193" width="4.7109375" style="269" customWidth="1"/>
    <col min="8194" max="8194" width="16.85546875" style="269" customWidth="1"/>
    <col min="8195" max="8195" width="14.85546875" style="269" customWidth="1"/>
    <col min="8196" max="8196" width="14.140625" style="269" customWidth="1"/>
    <col min="8197" max="8197" width="16.42578125" style="269" customWidth="1"/>
    <col min="8198" max="8198" width="13.28515625" style="269" customWidth="1"/>
    <col min="8199" max="8199" width="10.5703125" style="269" customWidth="1"/>
    <col min="8200" max="8200" width="12.7109375" style="269" customWidth="1"/>
    <col min="8201" max="8201" width="13.28515625" style="269" customWidth="1"/>
    <col min="8202" max="8202" width="14.7109375" style="269" customWidth="1"/>
    <col min="8203" max="8204" width="9.7109375" style="269" customWidth="1"/>
    <col min="8205" max="8205" width="12.42578125" style="269" customWidth="1"/>
    <col min="8206" max="8206" width="11.85546875" style="269" customWidth="1"/>
    <col min="8207" max="8207" width="9.7109375" style="269" customWidth="1"/>
    <col min="8208" max="8208" width="15.28515625" style="269" customWidth="1"/>
    <col min="8209" max="8211" width="9.140625" style="269"/>
    <col min="8212" max="8212" width="11" style="269" customWidth="1"/>
    <col min="8213" max="8448" width="9.140625" style="269"/>
    <col min="8449" max="8449" width="4.7109375" style="269" customWidth="1"/>
    <col min="8450" max="8450" width="16.85546875" style="269" customWidth="1"/>
    <col min="8451" max="8451" width="14.85546875" style="269" customWidth="1"/>
    <col min="8452" max="8452" width="14.140625" style="269" customWidth="1"/>
    <col min="8453" max="8453" width="16.42578125" style="269" customWidth="1"/>
    <col min="8454" max="8454" width="13.28515625" style="269" customWidth="1"/>
    <col min="8455" max="8455" width="10.5703125" style="269" customWidth="1"/>
    <col min="8456" max="8456" width="12.7109375" style="269" customWidth="1"/>
    <col min="8457" max="8457" width="13.28515625" style="269" customWidth="1"/>
    <col min="8458" max="8458" width="14.7109375" style="269" customWidth="1"/>
    <col min="8459" max="8460" width="9.7109375" style="269" customWidth="1"/>
    <col min="8461" max="8461" width="12.42578125" style="269" customWidth="1"/>
    <col min="8462" max="8462" width="11.85546875" style="269" customWidth="1"/>
    <col min="8463" max="8463" width="9.7109375" style="269" customWidth="1"/>
    <col min="8464" max="8464" width="15.28515625" style="269" customWidth="1"/>
    <col min="8465" max="8467" width="9.140625" style="269"/>
    <col min="8468" max="8468" width="11" style="269" customWidth="1"/>
    <col min="8469" max="8704" width="9.140625" style="269"/>
    <col min="8705" max="8705" width="4.7109375" style="269" customWidth="1"/>
    <col min="8706" max="8706" width="16.85546875" style="269" customWidth="1"/>
    <col min="8707" max="8707" width="14.85546875" style="269" customWidth="1"/>
    <col min="8708" max="8708" width="14.140625" style="269" customWidth="1"/>
    <col min="8709" max="8709" width="16.42578125" style="269" customWidth="1"/>
    <col min="8710" max="8710" width="13.28515625" style="269" customWidth="1"/>
    <col min="8711" max="8711" width="10.5703125" style="269" customWidth="1"/>
    <col min="8712" max="8712" width="12.7109375" style="269" customWidth="1"/>
    <col min="8713" max="8713" width="13.28515625" style="269" customWidth="1"/>
    <col min="8714" max="8714" width="14.7109375" style="269" customWidth="1"/>
    <col min="8715" max="8716" width="9.7109375" style="269" customWidth="1"/>
    <col min="8717" max="8717" width="12.42578125" style="269" customWidth="1"/>
    <col min="8718" max="8718" width="11.85546875" style="269" customWidth="1"/>
    <col min="8719" max="8719" width="9.7109375" style="269" customWidth="1"/>
    <col min="8720" max="8720" width="15.28515625" style="269" customWidth="1"/>
    <col min="8721" max="8723" width="9.140625" style="269"/>
    <col min="8724" max="8724" width="11" style="269" customWidth="1"/>
    <col min="8725" max="8960" width="9.140625" style="269"/>
    <col min="8961" max="8961" width="4.7109375" style="269" customWidth="1"/>
    <col min="8962" max="8962" width="16.85546875" style="269" customWidth="1"/>
    <col min="8963" max="8963" width="14.85546875" style="269" customWidth="1"/>
    <col min="8964" max="8964" width="14.140625" style="269" customWidth="1"/>
    <col min="8965" max="8965" width="16.42578125" style="269" customWidth="1"/>
    <col min="8966" max="8966" width="13.28515625" style="269" customWidth="1"/>
    <col min="8967" max="8967" width="10.5703125" style="269" customWidth="1"/>
    <col min="8968" max="8968" width="12.7109375" style="269" customWidth="1"/>
    <col min="8969" max="8969" width="13.28515625" style="269" customWidth="1"/>
    <col min="8970" max="8970" width="14.7109375" style="269" customWidth="1"/>
    <col min="8971" max="8972" width="9.7109375" style="269" customWidth="1"/>
    <col min="8973" max="8973" width="12.42578125" style="269" customWidth="1"/>
    <col min="8974" max="8974" width="11.85546875" style="269" customWidth="1"/>
    <col min="8975" max="8975" width="9.7109375" style="269" customWidth="1"/>
    <col min="8976" max="8976" width="15.28515625" style="269" customWidth="1"/>
    <col min="8977" max="8979" width="9.140625" style="269"/>
    <col min="8980" max="8980" width="11" style="269" customWidth="1"/>
    <col min="8981" max="9216" width="9.140625" style="269"/>
    <col min="9217" max="9217" width="4.7109375" style="269" customWidth="1"/>
    <col min="9218" max="9218" width="16.85546875" style="269" customWidth="1"/>
    <col min="9219" max="9219" width="14.85546875" style="269" customWidth="1"/>
    <col min="9220" max="9220" width="14.140625" style="269" customWidth="1"/>
    <col min="9221" max="9221" width="16.42578125" style="269" customWidth="1"/>
    <col min="9222" max="9222" width="13.28515625" style="269" customWidth="1"/>
    <col min="9223" max="9223" width="10.5703125" style="269" customWidth="1"/>
    <col min="9224" max="9224" width="12.7109375" style="269" customWidth="1"/>
    <col min="9225" max="9225" width="13.28515625" style="269" customWidth="1"/>
    <col min="9226" max="9226" width="14.7109375" style="269" customWidth="1"/>
    <col min="9227" max="9228" width="9.7109375" style="269" customWidth="1"/>
    <col min="9229" max="9229" width="12.42578125" style="269" customWidth="1"/>
    <col min="9230" max="9230" width="11.85546875" style="269" customWidth="1"/>
    <col min="9231" max="9231" width="9.7109375" style="269" customWidth="1"/>
    <col min="9232" max="9232" width="15.28515625" style="269" customWidth="1"/>
    <col min="9233" max="9235" width="9.140625" style="269"/>
    <col min="9236" max="9236" width="11" style="269" customWidth="1"/>
    <col min="9237" max="9472" width="9.140625" style="269"/>
    <col min="9473" max="9473" width="4.7109375" style="269" customWidth="1"/>
    <col min="9474" max="9474" width="16.85546875" style="269" customWidth="1"/>
    <col min="9475" max="9475" width="14.85546875" style="269" customWidth="1"/>
    <col min="9476" max="9476" width="14.140625" style="269" customWidth="1"/>
    <col min="9477" max="9477" width="16.42578125" style="269" customWidth="1"/>
    <col min="9478" max="9478" width="13.28515625" style="269" customWidth="1"/>
    <col min="9479" max="9479" width="10.5703125" style="269" customWidth="1"/>
    <col min="9480" max="9480" width="12.7109375" style="269" customWidth="1"/>
    <col min="9481" max="9481" width="13.28515625" style="269" customWidth="1"/>
    <col min="9482" max="9482" width="14.7109375" style="269" customWidth="1"/>
    <col min="9483" max="9484" width="9.7109375" style="269" customWidth="1"/>
    <col min="9485" max="9485" width="12.42578125" style="269" customWidth="1"/>
    <col min="9486" max="9486" width="11.85546875" style="269" customWidth="1"/>
    <col min="9487" max="9487" width="9.7109375" style="269" customWidth="1"/>
    <col min="9488" max="9488" width="15.28515625" style="269" customWidth="1"/>
    <col min="9489" max="9491" width="9.140625" style="269"/>
    <col min="9492" max="9492" width="11" style="269" customWidth="1"/>
    <col min="9493" max="9728" width="9.140625" style="269"/>
    <col min="9729" max="9729" width="4.7109375" style="269" customWidth="1"/>
    <col min="9730" max="9730" width="16.85546875" style="269" customWidth="1"/>
    <col min="9731" max="9731" width="14.85546875" style="269" customWidth="1"/>
    <col min="9732" max="9732" width="14.140625" style="269" customWidth="1"/>
    <col min="9733" max="9733" width="16.42578125" style="269" customWidth="1"/>
    <col min="9734" max="9734" width="13.28515625" style="269" customWidth="1"/>
    <col min="9735" max="9735" width="10.5703125" style="269" customWidth="1"/>
    <col min="9736" max="9736" width="12.7109375" style="269" customWidth="1"/>
    <col min="9737" max="9737" width="13.28515625" style="269" customWidth="1"/>
    <col min="9738" max="9738" width="14.7109375" style="269" customWidth="1"/>
    <col min="9739" max="9740" width="9.7109375" style="269" customWidth="1"/>
    <col min="9741" max="9741" width="12.42578125" style="269" customWidth="1"/>
    <col min="9742" max="9742" width="11.85546875" style="269" customWidth="1"/>
    <col min="9743" max="9743" width="9.7109375" style="269" customWidth="1"/>
    <col min="9744" max="9744" width="15.28515625" style="269" customWidth="1"/>
    <col min="9745" max="9747" width="9.140625" style="269"/>
    <col min="9748" max="9748" width="11" style="269" customWidth="1"/>
    <col min="9749" max="9984" width="9.140625" style="269"/>
    <col min="9985" max="9985" width="4.7109375" style="269" customWidth="1"/>
    <col min="9986" max="9986" width="16.85546875" style="269" customWidth="1"/>
    <col min="9987" max="9987" width="14.85546875" style="269" customWidth="1"/>
    <col min="9988" max="9988" width="14.140625" style="269" customWidth="1"/>
    <col min="9989" max="9989" width="16.42578125" style="269" customWidth="1"/>
    <col min="9990" max="9990" width="13.28515625" style="269" customWidth="1"/>
    <col min="9991" max="9991" width="10.5703125" style="269" customWidth="1"/>
    <col min="9992" max="9992" width="12.7109375" style="269" customWidth="1"/>
    <col min="9993" max="9993" width="13.28515625" style="269" customWidth="1"/>
    <col min="9994" max="9994" width="14.7109375" style="269" customWidth="1"/>
    <col min="9995" max="9996" width="9.7109375" style="269" customWidth="1"/>
    <col min="9997" max="9997" width="12.42578125" style="269" customWidth="1"/>
    <col min="9998" max="9998" width="11.85546875" style="269" customWidth="1"/>
    <col min="9999" max="9999" width="9.7109375" style="269" customWidth="1"/>
    <col min="10000" max="10000" width="15.28515625" style="269" customWidth="1"/>
    <col min="10001" max="10003" width="9.140625" style="269"/>
    <col min="10004" max="10004" width="11" style="269" customWidth="1"/>
    <col min="10005" max="10240" width="9.140625" style="269"/>
    <col min="10241" max="10241" width="4.7109375" style="269" customWidth="1"/>
    <col min="10242" max="10242" width="16.85546875" style="269" customWidth="1"/>
    <col min="10243" max="10243" width="14.85546875" style="269" customWidth="1"/>
    <col min="10244" max="10244" width="14.140625" style="269" customWidth="1"/>
    <col min="10245" max="10245" width="16.42578125" style="269" customWidth="1"/>
    <col min="10246" max="10246" width="13.28515625" style="269" customWidth="1"/>
    <col min="10247" max="10247" width="10.5703125" style="269" customWidth="1"/>
    <col min="10248" max="10248" width="12.7109375" style="269" customWidth="1"/>
    <col min="10249" max="10249" width="13.28515625" style="269" customWidth="1"/>
    <col min="10250" max="10250" width="14.7109375" style="269" customWidth="1"/>
    <col min="10251" max="10252" width="9.7109375" style="269" customWidth="1"/>
    <col min="10253" max="10253" width="12.42578125" style="269" customWidth="1"/>
    <col min="10254" max="10254" width="11.85546875" style="269" customWidth="1"/>
    <col min="10255" max="10255" width="9.7109375" style="269" customWidth="1"/>
    <col min="10256" max="10256" width="15.28515625" style="269" customWidth="1"/>
    <col min="10257" max="10259" width="9.140625" style="269"/>
    <col min="10260" max="10260" width="11" style="269" customWidth="1"/>
    <col min="10261" max="10496" width="9.140625" style="269"/>
    <col min="10497" max="10497" width="4.7109375" style="269" customWidth="1"/>
    <col min="10498" max="10498" width="16.85546875" style="269" customWidth="1"/>
    <col min="10499" max="10499" width="14.85546875" style="269" customWidth="1"/>
    <col min="10500" max="10500" width="14.140625" style="269" customWidth="1"/>
    <col min="10501" max="10501" width="16.42578125" style="269" customWidth="1"/>
    <col min="10502" max="10502" width="13.28515625" style="269" customWidth="1"/>
    <col min="10503" max="10503" width="10.5703125" style="269" customWidth="1"/>
    <col min="10504" max="10504" width="12.7109375" style="269" customWidth="1"/>
    <col min="10505" max="10505" width="13.28515625" style="269" customWidth="1"/>
    <col min="10506" max="10506" width="14.7109375" style="269" customWidth="1"/>
    <col min="10507" max="10508" width="9.7109375" style="269" customWidth="1"/>
    <col min="10509" max="10509" width="12.42578125" style="269" customWidth="1"/>
    <col min="10510" max="10510" width="11.85546875" style="269" customWidth="1"/>
    <col min="10511" max="10511" width="9.7109375" style="269" customWidth="1"/>
    <col min="10512" max="10512" width="15.28515625" style="269" customWidth="1"/>
    <col min="10513" max="10515" width="9.140625" style="269"/>
    <col min="10516" max="10516" width="11" style="269" customWidth="1"/>
    <col min="10517" max="10752" width="9.140625" style="269"/>
    <col min="10753" max="10753" width="4.7109375" style="269" customWidth="1"/>
    <col min="10754" max="10754" width="16.85546875" style="269" customWidth="1"/>
    <col min="10755" max="10755" width="14.85546875" style="269" customWidth="1"/>
    <col min="10756" max="10756" width="14.140625" style="269" customWidth="1"/>
    <col min="10757" max="10757" width="16.42578125" style="269" customWidth="1"/>
    <col min="10758" max="10758" width="13.28515625" style="269" customWidth="1"/>
    <col min="10759" max="10759" width="10.5703125" style="269" customWidth="1"/>
    <col min="10760" max="10760" width="12.7109375" style="269" customWidth="1"/>
    <col min="10761" max="10761" width="13.28515625" style="269" customWidth="1"/>
    <col min="10762" max="10762" width="14.7109375" style="269" customWidth="1"/>
    <col min="10763" max="10764" width="9.7109375" style="269" customWidth="1"/>
    <col min="10765" max="10765" width="12.42578125" style="269" customWidth="1"/>
    <col min="10766" max="10766" width="11.85546875" style="269" customWidth="1"/>
    <col min="10767" max="10767" width="9.7109375" style="269" customWidth="1"/>
    <col min="10768" max="10768" width="15.28515625" style="269" customWidth="1"/>
    <col min="10769" max="10771" width="9.140625" style="269"/>
    <col min="10772" max="10772" width="11" style="269" customWidth="1"/>
    <col min="10773" max="11008" width="9.140625" style="269"/>
    <col min="11009" max="11009" width="4.7109375" style="269" customWidth="1"/>
    <col min="11010" max="11010" width="16.85546875" style="269" customWidth="1"/>
    <col min="11011" max="11011" width="14.85546875" style="269" customWidth="1"/>
    <col min="11012" max="11012" width="14.140625" style="269" customWidth="1"/>
    <col min="11013" max="11013" width="16.42578125" style="269" customWidth="1"/>
    <col min="11014" max="11014" width="13.28515625" style="269" customWidth="1"/>
    <col min="11015" max="11015" width="10.5703125" style="269" customWidth="1"/>
    <col min="11016" max="11016" width="12.7109375" style="269" customWidth="1"/>
    <col min="11017" max="11017" width="13.28515625" style="269" customWidth="1"/>
    <col min="11018" max="11018" width="14.7109375" style="269" customWidth="1"/>
    <col min="11019" max="11020" width="9.7109375" style="269" customWidth="1"/>
    <col min="11021" max="11021" width="12.42578125" style="269" customWidth="1"/>
    <col min="11022" max="11022" width="11.85546875" style="269" customWidth="1"/>
    <col min="11023" max="11023" width="9.7109375" style="269" customWidth="1"/>
    <col min="11024" max="11024" width="15.28515625" style="269" customWidth="1"/>
    <col min="11025" max="11027" width="9.140625" style="269"/>
    <col min="11028" max="11028" width="11" style="269" customWidth="1"/>
    <col min="11029" max="11264" width="9.140625" style="269"/>
    <col min="11265" max="11265" width="4.7109375" style="269" customWidth="1"/>
    <col min="11266" max="11266" width="16.85546875" style="269" customWidth="1"/>
    <col min="11267" max="11267" width="14.85546875" style="269" customWidth="1"/>
    <col min="11268" max="11268" width="14.140625" style="269" customWidth="1"/>
    <col min="11269" max="11269" width="16.42578125" style="269" customWidth="1"/>
    <col min="11270" max="11270" width="13.28515625" style="269" customWidth="1"/>
    <col min="11271" max="11271" width="10.5703125" style="269" customWidth="1"/>
    <col min="11272" max="11272" width="12.7109375" style="269" customWidth="1"/>
    <col min="11273" max="11273" width="13.28515625" style="269" customWidth="1"/>
    <col min="11274" max="11274" width="14.7109375" style="269" customWidth="1"/>
    <col min="11275" max="11276" width="9.7109375" style="269" customWidth="1"/>
    <col min="11277" max="11277" width="12.42578125" style="269" customWidth="1"/>
    <col min="11278" max="11278" width="11.85546875" style="269" customWidth="1"/>
    <col min="11279" max="11279" width="9.7109375" style="269" customWidth="1"/>
    <col min="11280" max="11280" width="15.28515625" style="269" customWidth="1"/>
    <col min="11281" max="11283" width="9.140625" style="269"/>
    <col min="11284" max="11284" width="11" style="269" customWidth="1"/>
    <col min="11285" max="11520" width="9.140625" style="269"/>
    <col min="11521" max="11521" width="4.7109375" style="269" customWidth="1"/>
    <col min="11522" max="11522" width="16.85546875" style="269" customWidth="1"/>
    <col min="11523" max="11523" width="14.85546875" style="269" customWidth="1"/>
    <col min="11524" max="11524" width="14.140625" style="269" customWidth="1"/>
    <col min="11525" max="11525" width="16.42578125" style="269" customWidth="1"/>
    <col min="11526" max="11526" width="13.28515625" style="269" customWidth="1"/>
    <col min="11527" max="11527" width="10.5703125" style="269" customWidth="1"/>
    <col min="11528" max="11528" width="12.7109375" style="269" customWidth="1"/>
    <col min="11529" max="11529" width="13.28515625" style="269" customWidth="1"/>
    <col min="11530" max="11530" width="14.7109375" style="269" customWidth="1"/>
    <col min="11531" max="11532" width="9.7109375" style="269" customWidth="1"/>
    <col min="11533" max="11533" width="12.42578125" style="269" customWidth="1"/>
    <col min="11534" max="11534" width="11.85546875" style="269" customWidth="1"/>
    <col min="11535" max="11535" width="9.7109375" style="269" customWidth="1"/>
    <col min="11536" max="11536" width="15.28515625" style="269" customWidth="1"/>
    <col min="11537" max="11539" width="9.140625" style="269"/>
    <col min="11540" max="11540" width="11" style="269" customWidth="1"/>
    <col min="11541" max="11776" width="9.140625" style="269"/>
    <col min="11777" max="11777" width="4.7109375" style="269" customWidth="1"/>
    <col min="11778" max="11778" width="16.85546875" style="269" customWidth="1"/>
    <col min="11779" max="11779" width="14.85546875" style="269" customWidth="1"/>
    <col min="11780" max="11780" width="14.140625" style="269" customWidth="1"/>
    <col min="11781" max="11781" width="16.42578125" style="269" customWidth="1"/>
    <col min="11782" max="11782" width="13.28515625" style="269" customWidth="1"/>
    <col min="11783" max="11783" width="10.5703125" style="269" customWidth="1"/>
    <col min="11784" max="11784" width="12.7109375" style="269" customWidth="1"/>
    <col min="11785" max="11785" width="13.28515625" style="269" customWidth="1"/>
    <col min="11786" max="11786" width="14.7109375" style="269" customWidth="1"/>
    <col min="11787" max="11788" width="9.7109375" style="269" customWidth="1"/>
    <col min="11789" max="11789" width="12.42578125" style="269" customWidth="1"/>
    <col min="11790" max="11790" width="11.85546875" style="269" customWidth="1"/>
    <col min="11791" max="11791" width="9.7109375" style="269" customWidth="1"/>
    <col min="11792" max="11792" width="15.28515625" style="269" customWidth="1"/>
    <col min="11793" max="11795" width="9.140625" style="269"/>
    <col min="11796" max="11796" width="11" style="269" customWidth="1"/>
    <col min="11797" max="12032" width="9.140625" style="269"/>
    <col min="12033" max="12033" width="4.7109375" style="269" customWidth="1"/>
    <col min="12034" max="12034" width="16.85546875" style="269" customWidth="1"/>
    <col min="12035" max="12035" width="14.85546875" style="269" customWidth="1"/>
    <col min="12036" max="12036" width="14.140625" style="269" customWidth="1"/>
    <col min="12037" max="12037" width="16.42578125" style="269" customWidth="1"/>
    <col min="12038" max="12038" width="13.28515625" style="269" customWidth="1"/>
    <col min="12039" max="12039" width="10.5703125" style="269" customWidth="1"/>
    <col min="12040" max="12040" width="12.7109375" style="269" customWidth="1"/>
    <col min="12041" max="12041" width="13.28515625" style="269" customWidth="1"/>
    <col min="12042" max="12042" width="14.7109375" style="269" customWidth="1"/>
    <col min="12043" max="12044" width="9.7109375" style="269" customWidth="1"/>
    <col min="12045" max="12045" width="12.42578125" style="269" customWidth="1"/>
    <col min="12046" max="12046" width="11.85546875" style="269" customWidth="1"/>
    <col min="12047" max="12047" width="9.7109375" style="269" customWidth="1"/>
    <col min="12048" max="12048" width="15.28515625" style="269" customWidth="1"/>
    <col min="12049" max="12051" width="9.140625" style="269"/>
    <col min="12052" max="12052" width="11" style="269" customWidth="1"/>
    <col min="12053" max="12288" width="9.140625" style="269"/>
    <col min="12289" max="12289" width="4.7109375" style="269" customWidth="1"/>
    <col min="12290" max="12290" width="16.85546875" style="269" customWidth="1"/>
    <col min="12291" max="12291" width="14.85546875" style="269" customWidth="1"/>
    <col min="12292" max="12292" width="14.140625" style="269" customWidth="1"/>
    <col min="12293" max="12293" width="16.42578125" style="269" customWidth="1"/>
    <col min="12294" max="12294" width="13.28515625" style="269" customWidth="1"/>
    <col min="12295" max="12295" width="10.5703125" style="269" customWidth="1"/>
    <col min="12296" max="12296" width="12.7109375" style="269" customWidth="1"/>
    <col min="12297" max="12297" width="13.28515625" style="269" customWidth="1"/>
    <col min="12298" max="12298" width="14.7109375" style="269" customWidth="1"/>
    <col min="12299" max="12300" width="9.7109375" style="269" customWidth="1"/>
    <col min="12301" max="12301" width="12.42578125" style="269" customWidth="1"/>
    <col min="12302" max="12302" width="11.85546875" style="269" customWidth="1"/>
    <col min="12303" max="12303" width="9.7109375" style="269" customWidth="1"/>
    <col min="12304" max="12304" width="15.28515625" style="269" customWidth="1"/>
    <col min="12305" max="12307" width="9.140625" style="269"/>
    <col min="12308" max="12308" width="11" style="269" customWidth="1"/>
    <col min="12309" max="12544" width="9.140625" style="269"/>
    <col min="12545" max="12545" width="4.7109375" style="269" customWidth="1"/>
    <col min="12546" max="12546" width="16.85546875" style="269" customWidth="1"/>
    <col min="12547" max="12547" width="14.85546875" style="269" customWidth="1"/>
    <col min="12548" max="12548" width="14.140625" style="269" customWidth="1"/>
    <col min="12549" max="12549" width="16.42578125" style="269" customWidth="1"/>
    <col min="12550" max="12550" width="13.28515625" style="269" customWidth="1"/>
    <col min="12551" max="12551" width="10.5703125" style="269" customWidth="1"/>
    <col min="12552" max="12552" width="12.7109375" style="269" customWidth="1"/>
    <col min="12553" max="12553" width="13.28515625" style="269" customWidth="1"/>
    <col min="12554" max="12554" width="14.7109375" style="269" customWidth="1"/>
    <col min="12555" max="12556" width="9.7109375" style="269" customWidth="1"/>
    <col min="12557" max="12557" width="12.42578125" style="269" customWidth="1"/>
    <col min="12558" max="12558" width="11.85546875" style="269" customWidth="1"/>
    <col min="12559" max="12559" width="9.7109375" style="269" customWidth="1"/>
    <col min="12560" max="12560" width="15.28515625" style="269" customWidth="1"/>
    <col min="12561" max="12563" width="9.140625" style="269"/>
    <col min="12564" max="12564" width="11" style="269" customWidth="1"/>
    <col min="12565" max="12800" width="9.140625" style="269"/>
    <col min="12801" max="12801" width="4.7109375" style="269" customWidth="1"/>
    <col min="12802" max="12802" width="16.85546875" style="269" customWidth="1"/>
    <col min="12803" max="12803" width="14.85546875" style="269" customWidth="1"/>
    <col min="12804" max="12804" width="14.140625" style="269" customWidth="1"/>
    <col min="12805" max="12805" width="16.42578125" style="269" customWidth="1"/>
    <col min="12806" max="12806" width="13.28515625" style="269" customWidth="1"/>
    <col min="12807" max="12807" width="10.5703125" style="269" customWidth="1"/>
    <col min="12808" max="12808" width="12.7109375" style="269" customWidth="1"/>
    <col min="12809" max="12809" width="13.28515625" style="269" customWidth="1"/>
    <col min="12810" max="12810" width="14.7109375" style="269" customWidth="1"/>
    <col min="12811" max="12812" width="9.7109375" style="269" customWidth="1"/>
    <col min="12813" max="12813" width="12.42578125" style="269" customWidth="1"/>
    <col min="12814" max="12814" width="11.85546875" style="269" customWidth="1"/>
    <col min="12815" max="12815" width="9.7109375" style="269" customWidth="1"/>
    <col min="12816" max="12816" width="15.28515625" style="269" customWidth="1"/>
    <col min="12817" max="12819" width="9.140625" style="269"/>
    <col min="12820" max="12820" width="11" style="269" customWidth="1"/>
    <col min="12821" max="13056" width="9.140625" style="269"/>
    <col min="13057" max="13057" width="4.7109375" style="269" customWidth="1"/>
    <col min="13058" max="13058" width="16.85546875" style="269" customWidth="1"/>
    <col min="13059" max="13059" width="14.85546875" style="269" customWidth="1"/>
    <col min="13060" max="13060" width="14.140625" style="269" customWidth="1"/>
    <col min="13061" max="13061" width="16.42578125" style="269" customWidth="1"/>
    <col min="13062" max="13062" width="13.28515625" style="269" customWidth="1"/>
    <col min="13063" max="13063" width="10.5703125" style="269" customWidth="1"/>
    <col min="13064" max="13064" width="12.7109375" style="269" customWidth="1"/>
    <col min="13065" max="13065" width="13.28515625" style="269" customWidth="1"/>
    <col min="13066" max="13066" width="14.7109375" style="269" customWidth="1"/>
    <col min="13067" max="13068" width="9.7109375" style="269" customWidth="1"/>
    <col min="13069" max="13069" width="12.42578125" style="269" customWidth="1"/>
    <col min="13070" max="13070" width="11.85546875" style="269" customWidth="1"/>
    <col min="13071" max="13071" width="9.7109375" style="269" customWidth="1"/>
    <col min="13072" max="13072" width="15.28515625" style="269" customWidth="1"/>
    <col min="13073" max="13075" width="9.140625" style="269"/>
    <col min="13076" max="13076" width="11" style="269" customWidth="1"/>
    <col min="13077" max="13312" width="9.140625" style="269"/>
    <col min="13313" max="13313" width="4.7109375" style="269" customWidth="1"/>
    <col min="13314" max="13314" width="16.85546875" style="269" customWidth="1"/>
    <col min="13315" max="13315" width="14.85546875" style="269" customWidth="1"/>
    <col min="13316" max="13316" width="14.140625" style="269" customWidth="1"/>
    <col min="13317" max="13317" width="16.42578125" style="269" customWidth="1"/>
    <col min="13318" max="13318" width="13.28515625" style="269" customWidth="1"/>
    <col min="13319" max="13319" width="10.5703125" style="269" customWidth="1"/>
    <col min="13320" max="13320" width="12.7109375" style="269" customWidth="1"/>
    <col min="13321" max="13321" width="13.28515625" style="269" customWidth="1"/>
    <col min="13322" max="13322" width="14.7109375" style="269" customWidth="1"/>
    <col min="13323" max="13324" width="9.7109375" style="269" customWidth="1"/>
    <col min="13325" max="13325" width="12.42578125" style="269" customWidth="1"/>
    <col min="13326" max="13326" width="11.85546875" style="269" customWidth="1"/>
    <col min="13327" max="13327" width="9.7109375" style="269" customWidth="1"/>
    <col min="13328" max="13328" width="15.28515625" style="269" customWidth="1"/>
    <col min="13329" max="13331" width="9.140625" style="269"/>
    <col min="13332" max="13332" width="11" style="269" customWidth="1"/>
    <col min="13333" max="13568" width="9.140625" style="269"/>
    <col min="13569" max="13569" width="4.7109375" style="269" customWidth="1"/>
    <col min="13570" max="13570" width="16.85546875" style="269" customWidth="1"/>
    <col min="13571" max="13571" width="14.85546875" style="269" customWidth="1"/>
    <col min="13572" max="13572" width="14.140625" style="269" customWidth="1"/>
    <col min="13573" max="13573" width="16.42578125" style="269" customWidth="1"/>
    <col min="13574" max="13574" width="13.28515625" style="269" customWidth="1"/>
    <col min="13575" max="13575" width="10.5703125" style="269" customWidth="1"/>
    <col min="13576" max="13576" width="12.7109375" style="269" customWidth="1"/>
    <col min="13577" max="13577" width="13.28515625" style="269" customWidth="1"/>
    <col min="13578" max="13578" width="14.7109375" style="269" customWidth="1"/>
    <col min="13579" max="13580" width="9.7109375" style="269" customWidth="1"/>
    <col min="13581" max="13581" width="12.42578125" style="269" customWidth="1"/>
    <col min="13582" max="13582" width="11.85546875" style="269" customWidth="1"/>
    <col min="13583" max="13583" width="9.7109375" style="269" customWidth="1"/>
    <col min="13584" max="13584" width="15.28515625" style="269" customWidth="1"/>
    <col min="13585" max="13587" width="9.140625" style="269"/>
    <col min="13588" max="13588" width="11" style="269" customWidth="1"/>
    <col min="13589" max="13824" width="9.140625" style="269"/>
    <col min="13825" max="13825" width="4.7109375" style="269" customWidth="1"/>
    <col min="13826" max="13826" width="16.85546875" style="269" customWidth="1"/>
    <col min="13827" max="13827" width="14.85546875" style="269" customWidth="1"/>
    <col min="13828" max="13828" width="14.140625" style="269" customWidth="1"/>
    <col min="13829" max="13829" width="16.42578125" style="269" customWidth="1"/>
    <col min="13830" max="13830" width="13.28515625" style="269" customWidth="1"/>
    <col min="13831" max="13831" width="10.5703125" style="269" customWidth="1"/>
    <col min="13832" max="13832" width="12.7109375" style="269" customWidth="1"/>
    <col min="13833" max="13833" width="13.28515625" style="269" customWidth="1"/>
    <col min="13834" max="13834" width="14.7109375" style="269" customWidth="1"/>
    <col min="13835" max="13836" width="9.7109375" style="269" customWidth="1"/>
    <col min="13837" max="13837" width="12.42578125" style="269" customWidth="1"/>
    <col min="13838" max="13838" width="11.85546875" style="269" customWidth="1"/>
    <col min="13839" max="13839" width="9.7109375" style="269" customWidth="1"/>
    <col min="13840" max="13840" width="15.28515625" style="269" customWidth="1"/>
    <col min="13841" max="13843" width="9.140625" style="269"/>
    <col min="13844" max="13844" width="11" style="269" customWidth="1"/>
    <col min="13845" max="14080" width="9.140625" style="269"/>
    <col min="14081" max="14081" width="4.7109375" style="269" customWidth="1"/>
    <col min="14082" max="14082" width="16.85546875" style="269" customWidth="1"/>
    <col min="14083" max="14083" width="14.85546875" style="269" customWidth="1"/>
    <col min="14084" max="14084" width="14.140625" style="269" customWidth="1"/>
    <col min="14085" max="14085" width="16.42578125" style="269" customWidth="1"/>
    <col min="14086" max="14086" width="13.28515625" style="269" customWidth="1"/>
    <col min="14087" max="14087" width="10.5703125" style="269" customWidth="1"/>
    <col min="14088" max="14088" width="12.7109375" style="269" customWidth="1"/>
    <col min="14089" max="14089" width="13.28515625" style="269" customWidth="1"/>
    <col min="14090" max="14090" width="14.7109375" style="269" customWidth="1"/>
    <col min="14091" max="14092" width="9.7109375" style="269" customWidth="1"/>
    <col min="14093" max="14093" width="12.42578125" style="269" customWidth="1"/>
    <col min="14094" max="14094" width="11.85546875" style="269" customWidth="1"/>
    <col min="14095" max="14095" width="9.7109375" style="269" customWidth="1"/>
    <col min="14096" max="14096" width="15.28515625" style="269" customWidth="1"/>
    <col min="14097" max="14099" width="9.140625" style="269"/>
    <col min="14100" max="14100" width="11" style="269" customWidth="1"/>
    <col min="14101" max="14336" width="9.140625" style="269"/>
    <col min="14337" max="14337" width="4.7109375" style="269" customWidth="1"/>
    <col min="14338" max="14338" width="16.85546875" style="269" customWidth="1"/>
    <col min="14339" max="14339" width="14.85546875" style="269" customWidth="1"/>
    <col min="14340" max="14340" width="14.140625" style="269" customWidth="1"/>
    <col min="14341" max="14341" width="16.42578125" style="269" customWidth="1"/>
    <col min="14342" max="14342" width="13.28515625" style="269" customWidth="1"/>
    <col min="14343" max="14343" width="10.5703125" style="269" customWidth="1"/>
    <col min="14344" max="14344" width="12.7109375" style="269" customWidth="1"/>
    <col min="14345" max="14345" width="13.28515625" style="269" customWidth="1"/>
    <col min="14346" max="14346" width="14.7109375" style="269" customWidth="1"/>
    <col min="14347" max="14348" width="9.7109375" style="269" customWidth="1"/>
    <col min="14349" max="14349" width="12.42578125" style="269" customWidth="1"/>
    <col min="14350" max="14350" width="11.85546875" style="269" customWidth="1"/>
    <col min="14351" max="14351" width="9.7109375" style="269" customWidth="1"/>
    <col min="14352" max="14352" width="15.28515625" style="269" customWidth="1"/>
    <col min="14353" max="14355" width="9.140625" style="269"/>
    <col min="14356" max="14356" width="11" style="269" customWidth="1"/>
    <col min="14357" max="14592" width="9.140625" style="269"/>
    <col min="14593" max="14593" width="4.7109375" style="269" customWidth="1"/>
    <col min="14594" max="14594" width="16.85546875" style="269" customWidth="1"/>
    <col min="14595" max="14595" width="14.85546875" style="269" customWidth="1"/>
    <col min="14596" max="14596" width="14.140625" style="269" customWidth="1"/>
    <col min="14597" max="14597" width="16.42578125" style="269" customWidth="1"/>
    <col min="14598" max="14598" width="13.28515625" style="269" customWidth="1"/>
    <col min="14599" max="14599" width="10.5703125" style="269" customWidth="1"/>
    <col min="14600" max="14600" width="12.7109375" style="269" customWidth="1"/>
    <col min="14601" max="14601" width="13.28515625" style="269" customWidth="1"/>
    <col min="14602" max="14602" width="14.7109375" style="269" customWidth="1"/>
    <col min="14603" max="14604" width="9.7109375" style="269" customWidth="1"/>
    <col min="14605" max="14605" width="12.42578125" style="269" customWidth="1"/>
    <col min="14606" max="14606" width="11.85546875" style="269" customWidth="1"/>
    <col min="14607" max="14607" width="9.7109375" style="269" customWidth="1"/>
    <col min="14608" max="14608" width="15.28515625" style="269" customWidth="1"/>
    <col min="14609" max="14611" width="9.140625" style="269"/>
    <col min="14612" max="14612" width="11" style="269" customWidth="1"/>
    <col min="14613" max="14848" width="9.140625" style="269"/>
    <col min="14849" max="14849" width="4.7109375" style="269" customWidth="1"/>
    <col min="14850" max="14850" width="16.85546875" style="269" customWidth="1"/>
    <col min="14851" max="14851" width="14.85546875" style="269" customWidth="1"/>
    <col min="14852" max="14852" width="14.140625" style="269" customWidth="1"/>
    <col min="14853" max="14853" width="16.42578125" style="269" customWidth="1"/>
    <col min="14854" max="14854" width="13.28515625" style="269" customWidth="1"/>
    <col min="14855" max="14855" width="10.5703125" style="269" customWidth="1"/>
    <col min="14856" max="14856" width="12.7109375" style="269" customWidth="1"/>
    <col min="14857" max="14857" width="13.28515625" style="269" customWidth="1"/>
    <col min="14858" max="14858" width="14.7109375" style="269" customWidth="1"/>
    <col min="14859" max="14860" width="9.7109375" style="269" customWidth="1"/>
    <col min="14861" max="14861" width="12.42578125" style="269" customWidth="1"/>
    <col min="14862" max="14862" width="11.85546875" style="269" customWidth="1"/>
    <col min="14863" max="14863" width="9.7109375" style="269" customWidth="1"/>
    <col min="14864" max="14864" width="15.28515625" style="269" customWidth="1"/>
    <col min="14865" max="14867" width="9.140625" style="269"/>
    <col min="14868" max="14868" width="11" style="269" customWidth="1"/>
    <col min="14869" max="15104" width="9.140625" style="269"/>
    <col min="15105" max="15105" width="4.7109375" style="269" customWidth="1"/>
    <col min="15106" max="15106" width="16.85546875" style="269" customWidth="1"/>
    <col min="15107" max="15107" width="14.85546875" style="269" customWidth="1"/>
    <col min="15108" max="15108" width="14.140625" style="269" customWidth="1"/>
    <col min="15109" max="15109" width="16.42578125" style="269" customWidth="1"/>
    <col min="15110" max="15110" width="13.28515625" style="269" customWidth="1"/>
    <col min="15111" max="15111" width="10.5703125" style="269" customWidth="1"/>
    <col min="15112" max="15112" width="12.7109375" style="269" customWidth="1"/>
    <col min="15113" max="15113" width="13.28515625" style="269" customWidth="1"/>
    <col min="15114" max="15114" width="14.7109375" style="269" customWidth="1"/>
    <col min="15115" max="15116" width="9.7109375" style="269" customWidth="1"/>
    <col min="15117" max="15117" width="12.42578125" style="269" customWidth="1"/>
    <col min="15118" max="15118" width="11.85546875" style="269" customWidth="1"/>
    <col min="15119" max="15119" width="9.7109375" style="269" customWidth="1"/>
    <col min="15120" max="15120" width="15.28515625" style="269" customWidth="1"/>
    <col min="15121" max="15123" width="9.140625" style="269"/>
    <col min="15124" max="15124" width="11" style="269" customWidth="1"/>
    <col min="15125" max="15360" width="9.140625" style="269"/>
    <col min="15361" max="15361" width="4.7109375" style="269" customWidth="1"/>
    <col min="15362" max="15362" width="16.85546875" style="269" customWidth="1"/>
    <col min="15363" max="15363" width="14.85546875" style="269" customWidth="1"/>
    <col min="15364" max="15364" width="14.140625" style="269" customWidth="1"/>
    <col min="15365" max="15365" width="16.42578125" style="269" customWidth="1"/>
    <col min="15366" max="15366" width="13.28515625" style="269" customWidth="1"/>
    <col min="15367" max="15367" width="10.5703125" style="269" customWidth="1"/>
    <col min="15368" max="15368" width="12.7109375" style="269" customWidth="1"/>
    <col min="15369" max="15369" width="13.28515625" style="269" customWidth="1"/>
    <col min="15370" max="15370" width="14.7109375" style="269" customWidth="1"/>
    <col min="15371" max="15372" width="9.7109375" style="269" customWidth="1"/>
    <col min="15373" max="15373" width="12.42578125" style="269" customWidth="1"/>
    <col min="15374" max="15374" width="11.85546875" style="269" customWidth="1"/>
    <col min="15375" max="15375" width="9.7109375" style="269" customWidth="1"/>
    <col min="15376" max="15376" width="15.28515625" style="269" customWidth="1"/>
    <col min="15377" max="15379" width="9.140625" style="269"/>
    <col min="15380" max="15380" width="11" style="269" customWidth="1"/>
    <col min="15381" max="15616" width="9.140625" style="269"/>
    <col min="15617" max="15617" width="4.7109375" style="269" customWidth="1"/>
    <col min="15618" max="15618" width="16.85546875" style="269" customWidth="1"/>
    <col min="15619" max="15619" width="14.85546875" style="269" customWidth="1"/>
    <col min="15620" max="15620" width="14.140625" style="269" customWidth="1"/>
    <col min="15621" max="15621" width="16.42578125" style="269" customWidth="1"/>
    <col min="15622" max="15622" width="13.28515625" style="269" customWidth="1"/>
    <col min="15623" max="15623" width="10.5703125" style="269" customWidth="1"/>
    <col min="15624" max="15624" width="12.7109375" style="269" customWidth="1"/>
    <col min="15625" max="15625" width="13.28515625" style="269" customWidth="1"/>
    <col min="15626" max="15626" width="14.7109375" style="269" customWidth="1"/>
    <col min="15627" max="15628" width="9.7109375" style="269" customWidth="1"/>
    <col min="15629" max="15629" width="12.42578125" style="269" customWidth="1"/>
    <col min="15630" max="15630" width="11.85546875" style="269" customWidth="1"/>
    <col min="15631" max="15631" width="9.7109375" style="269" customWidth="1"/>
    <col min="15632" max="15632" width="15.28515625" style="269" customWidth="1"/>
    <col min="15633" max="15635" width="9.140625" style="269"/>
    <col min="15636" max="15636" width="11" style="269" customWidth="1"/>
    <col min="15637" max="15872" width="9.140625" style="269"/>
    <col min="15873" max="15873" width="4.7109375" style="269" customWidth="1"/>
    <col min="15874" max="15874" width="16.85546875" style="269" customWidth="1"/>
    <col min="15875" max="15875" width="14.85546875" style="269" customWidth="1"/>
    <col min="15876" max="15876" width="14.140625" style="269" customWidth="1"/>
    <col min="15877" max="15877" width="16.42578125" style="269" customWidth="1"/>
    <col min="15878" max="15878" width="13.28515625" style="269" customWidth="1"/>
    <col min="15879" max="15879" width="10.5703125" style="269" customWidth="1"/>
    <col min="15880" max="15880" width="12.7109375" style="269" customWidth="1"/>
    <col min="15881" max="15881" width="13.28515625" style="269" customWidth="1"/>
    <col min="15882" max="15882" width="14.7109375" style="269" customWidth="1"/>
    <col min="15883" max="15884" width="9.7109375" style="269" customWidth="1"/>
    <col min="15885" max="15885" width="12.42578125" style="269" customWidth="1"/>
    <col min="15886" max="15886" width="11.85546875" style="269" customWidth="1"/>
    <col min="15887" max="15887" width="9.7109375" style="269" customWidth="1"/>
    <col min="15888" max="15888" width="15.28515625" style="269" customWidth="1"/>
    <col min="15889" max="15891" width="9.140625" style="269"/>
    <col min="15892" max="15892" width="11" style="269" customWidth="1"/>
    <col min="15893" max="16128" width="9.140625" style="269"/>
    <col min="16129" max="16129" width="4.7109375" style="269" customWidth="1"/>
    <col min="16130" max="16130" width="16.85546875" style="269" customWidth="1"/>
    <col min="16131" max="16131" width="14.85546875" style="269" customWidth="1"/>
    <col min="16132" max="16132" width="14.140625" style="269" customWidth="1"/>
    <col min="16133" max="16133" width="16.42578125" style="269" customWidth="1"/>
    <col min="16134" max="16134" width="13.28515625" style="269" customWidth="1"/>
    <col min="16135" max="16135" width="10.5703125" style="269" customWidth="1"/>
    <col min="16136" max="16136" width="12.7109375" style="269" customWidth="1"/>
    <col min="16137" max="16137" width="13.28515625" style="269" customWidth="1"/>
    <col min="16138" max="16138" width="14.7109375" style="269" customWidth="1"/>
    <col min="16139" max="16140" width="9.7109375" style="269" customWidth="1"/>
    <col min="16141" max="16141" width="12.42578125" style="269" customWidth="1"/>
    <col min="16142" max="16142" width="11.85546875" style="269" customWidth="1"/>
    <col min="16143" max="16143" width="9.7109375" style="269" customWidth="1"/>
    <col min="16144" max="16144" width="15.28515625" style="269" customWidth="1"/>
    <col min="16145" max="16147" width="9.140625" style="269"/>
    <col min="16148" max="16148" width="11" style="269" customWidth="1"/>
    <col min="16149" max="16384" width="9.140625" style="269"/>
  </cols>
  <sheetData>
    <row r="1" spans="1:16" s="265" customFormat="1" ht="15.75" customHeight="1" x14ac:dyDescent="0.3">
      <c r="P1" s="265" t="s">
        <v>70</v>
      </c>
    </row>
    <row r="2" spans="1:16" s="266" customFormat="1" ht="18" customHeight="1" x14ac:dyDescent="0.3">
      <c r="B2" s="563" t="s">
        <v>0</v>
      </c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</row>
    <row r="3" spans="1:16" s="266" customFormat="1" ht="42" customHeight="1" x14ac:dyDescent="0.3">
      <c r="B3" s="564" t="s">
        <v>114</v>
      </c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</row>
    <row r="4" spans="1:16" s="265" customFormat="1" ht="22.5" customHeight="1" thickBot="1" x14ac:dyDescent="0.35">
      <c r="B4" s="565" t="s">
        <v>66</v>
      </c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  <c r="O4" s="565"/>
      <c r="P4" s="565"/>
    </row>
    <row r="5" spans="1:16" s="267" customFormat="1" ht="39" customHeight="1" thickBot="1" x14ac:dyDescent="0.3">
      <c r="A5" s="533" t="s">
        <v>1</v>
      </c>
      <c r="B5" s="536" t="s">
        <v>72</v>
      </c>
      <c r="C5" s="447" t="s">
        <v>115</v>
      </c>
      <c r="D5" s="449" t="s">
        <v>2</v>
      </c>
      <c r="E5" s="451" t="s">
        <v>3</v>
      </c>
      <c r="F5" s="452"/>
      <c r="G5" s="452"/>
      <c r="H5" s="452"/>
      <c r="I5" s="453"/>
      <c r="J5" s="451" t="s">
        <v>4</v>
      </c>
      <c r="K5" s="452"/>
      <c r="L5" s="452"/>
      <c r="M5" s="452"/>
      <c r="N5" s="453"/>
      <c r="O5" s="454" t="s">
        <v>5</v>
      </c>
      <c r="P5" s="455"/>
    </row>
    <row r="6" spans="1:16" s="267" customFormat="1" ht="46.5" customHeight="1" x14ac:dyDescent="0.25">
      <c r="A6" s="534"/>
      <c r="B6" s="537"/>
      <c r="C6" s="448"/>
      <c r="D6" s="450"/>
      <c r="E6" s="469" t="s">
        <v>116</v>
      </c>
      <c r="F6" s="470" t="s">
        <v>6</v>
      </c>
      <c r="G6" s="470"/>
      <c r="H6" s="470" t="s">
        <v>7</v>
      </c>
      <c r="I6" s="471"/>
      <c r="J6" s="469" t="s">
        <v>117</v>
      </c>
      <c r="K6" s="470" t="s">
        <v>76</v>
      </c>
      <c r="L6" s="470"/>
      <c r="M6" s="470" t="s">
        <v>9</v>
      </c>
      <c r="N6" s="470"/>
      <c r="O6" s="459" t="s">
        <v>10</v>
      </c>
      <c r="P6" s="461" t="s">
        <v>11</v>
      </c>
    </row>
    <row r="7" spans="1:16" s="267" customFormat="1" ht="48" customHeight="1" thickBot="1" x14ac:dyDescent="0.3">
      <c r="A7" s="535"/>
      <c r="B7" s="537"/>
      <c r="C7" s="448"/>
      <c r="D7" s="450"/>
      <c r="E7" s="469"/>
      <c r="F7" s="112" t="s">
        <v>12</v>
      </c>
      <c r="G7" s="112" t="s">
        <v>13</v>
      </c>
      <c r="H7" s="112" t="s">
        <v>12</v>
      </c>
      <c r="I7" s="112" t="s">
        <v>13</v>
      </c>
      <c r="J7" s="469"/>
      <c r="K7" s="112" t="s">
        <v>12</v>
      </c>
      <c r="L7" s="112" t="s">
        <v>13</v>
      </c>
      <c r="M7" s="112" t="s">
        <v>12</v>
      </c>
      <c r="N7" s="112" t="s">
        <v>13</v>
      </c>
      <c r="O7" s="460"/>
      <c r="P7" s="462"/>
    </row>
    <row r="8" spans="1:16" s="268" customFormat="1" ht="15.75" customHeight="1" thickBot="1" x14ac:dyDescent="0.3">
      <c r="A8" s="251">
        <v>1</v>
      </c>
      <c r="B8" s="180">
        <v>2</v>
      </c>
      <c r="C8" s="181">
        <v>3</v>
      </c>
      <c r="D8" s="181">
        <v>4</v>
      </c>
      <c r="E8" s="181">
        <v>5</v>
      </c>
      <c r="F8" s="181">
        <v>6</v>
      </c>
      <c r="G8" s="181">
        <v>7</v>
      </c>
      <c r="H8" s="181">
        <v>8</v>
      </c>
      <c r="I8" s="181">
        <v>9</v>
      </c>
      <c r="J8" s="181">
        <v>10</v>
      </c>
      <c r="K8" s="181">
        <v>11</v>
      </c>
      <c r="L8" s="181">
        <v>12</v>
      </c>
      <c r="M8" s="181">
        <v>13</v>
      </c>
      <c r="N8" s="181">
        <v>14</v>
      </c>
      <c r="O8" s="181">
        <v>15</v>
      </c>
      <c r="P8" s="183">
        <v>16</v>
      </c>
    </row>
    <row r="9" spans="1:16" ht="19.5" customHeight="1" x14ac:dyDescent="0.25">
      <c r="A9" s="566">
        <v>1</v>
      </c>
      <c r="B9" s="478" t="s">
        <v>118</v>
      </c>
      <c r="C9" s="481">
        <f>E14+J14</f>
        <v>9536.69</v>
      </c>
      <c r="D9" s="133" t="s">
        <v>14</v>
      </c>
      <c r="E9" s="133">
        <v>159.80000000000001</v>
      </c>
      <c r="F9" s="132">
        <v>93</v>
      </c>
      <c r="G9" s="132">
        <v>77.52</v>
      </c>
      <c r="H9" s="132">
        <v>1409.8000000000002</v>
      </c>
      <c r="I9" s="132">
        <v>1068.5999999999999</v>
      </c>
      <c r="J9" s="132">
        <v>2.2200000000000002</v>
      </c>
      <c r="K9" s="132">
        <v>2.2200000000000002</v>
      </c>
      <c r="L9" s="132">
        <v>2.2200000000000002</v>
      </c>
      <c r="M9" s="132">
        <v>0</v>
      </c>
      <c r="N9" s="132">
        <v>0</v>
      </c>
      <c r="O9" s="134">
        <f>G9+L9</f>
        <v>79.739999999999995</v>
      </c>
      <c r="P9" s="135">
        <f>I9+N9</f>
        <v>1068.5999999999999</v>
      </c>
    </row>
    <row r="10" spans="1:16" ht="19.5" customHeight="1" x14ac:dyDescent="0.25">
      <c r="A10" s="476"/>
      <c r="B10" s="479"/>
      <c r="C10" s="482"/>
      <c r="D10" s="138" t="s">
        <v>78</v>
      </c>
      <c r="E10" s="138">
        <v>3.33</v>
      </c>
      <c r="F10" s="137">
        <v>0</v>
      </c>
      <c r="G10" s="137">
        <v>0</v>
      </c>
      <c r="H10" s="137">
        <v>0</v>
      </c>
      <c r="I10" s="137">
        <v>0</v>
      </c>
      <c r="J10" s="137"/>
      <c r="K10" s="137"/>
      <c r="L10" s="137"/>
      <c r="M10" s="137"/>
      <c r="N10" s="137"/>
      <c r="O10" s="134">
        <f>G10+L10</f>
        <v>0</v>
      </c>
      <c r="P10" s="135">
        <f>I10+N10</f>
        <v>0</v>
      </c>
    </row>
    <row r="11" spans="1:16" ht="19.5" customHeight="1" x14ac:dyDescent="0.25">
      <c r="A11" s="476"/>
      <c r="B11" s="479"/>
      <c r="C11" s="482"/>
      <c r="D11" s="138" t="s">
        <v>15</v>
      </c>
      <c r="E11" s="138">
        <v>982.96</v>
      </c>
      <c r="F11" s="137">
        <v>156.99</v>
      </c>
      <c r="G11" s="137">
        <v>122.4</v>
      </c>
      <c r="H11" s="137">
        <v>1098.692</v>
      </c>
      <c r="I11" s="137">
        <v>633.57999999999993</v>
      </c>
      <c r="J11" s="137">
        <v>490.17</v>
      </c>
      <c r="K11" s="137">
        <v>122.73</v>
      </c>
      <c r="L11" s="137">
        <v>122.73</v>
      </c>
      <c r="M11" s="137">
        <v>27.06</v>
      </c>
      <c r="N11" s="137">
        <v>27.06</v>
      </c>
      <c r="O11" s="134">
        <f>G11+L11</f>
        <v>245.13</v>
      </c>
      <c r="P11" s="135">
        <f>I11+N11</f>
        <v>660.63999999999987</v>
      </c>
    </row>
    <row r="12" spans="1:16" ht="19.5" customHeight="1" x14ac:dyDescent="0.25">
      <c r="A12" s="476"/>
      <c r="B12" s="479"/>
      <c r="C12" s="482"/>
      <c r="D12" s="138" t="s">
        <v>16</v>
      </c>
      <c r="E12" s="138">
        <v>3862.11</v>
      </c>
      <c r="F12" s="137">
        <v>124</v>
      </c>
      <c r="G12" s="137">
        <v>113</v>
      </c>
      <c r="H12" s="137">
        <v>244</v>
      </c>
      <c r="I12" s="137">
        <v>224</v>
      </c>
      <c r="J12" s="137">
        <v>2677.04</v>
      </c>
      <c r="K12" s="137">
        <v>1826.91</v>
      </c>
      <c r="L12" s="137">
        <v>100</v>
      </c>
      <c r="M12" s="137">
        <v>50</v>
      </c>
      <c r="N12" s="137">
        <v>0</v>
      </c>
      <c r="O12" s="134">
        <f>G12+L12</f>
        <v>213</v>
      </c>
      <c r="P12" s="135">
        <f>I12+N12</f>
        <v>224</v>
      </c>
    </row>
    <row r="13" spans="1:16" ht="19.5" customHeight="1" thickBot="1" x14ac:dyDescent="0.3">
      <c r="A13" s="476"/>
      <c r="B13" s="480"/>
      <c r="C13" s="483"/>
      <c r="D13" s="140" t="s">
        <v>17</v>
      </c>
      <c r="E13" s="140">
        <v>493.2</v>
      </c>
      <c r="F13" s="139">
        <v>48.8</v>
      </c>
      <c r="G13" s="139">
        <v>45.8</v>
      </c>
      <c r="H13" s="139">
        <v>344</v>
      </c>
      <c r="I13" s="139">
        <v>324</v>
      </c>
      <c r="J13" s="139">
        <v>865.86</v>
      </c>
      <c r="K13" s="139">
        <v>158.5</v>
      </c>
      <c r="L13" s="139"/>
      <c r="M13" s="139"/>
      <c r="N13" s="139"/>
      <c r="O13" s="134">
        <f>G13+L13</f>
        <v>45.8</v>
      </c>
      <c r="P13" s="135">
        <f>I13+N13</f>
        <v>324</v>
      </c>
    </row>
    <row r="14" spans="1:16" ht="19.5" customHeight="1" thickBot="1" x14ac:dyDescent="0.3">
      <c r="A14" s="477"/>
      <c r="B14" s="484" t="s">
        <v>18</v>
      </c>
      <c r="C14" s="485"/>
      <c r="D14" s="485"/>
      <c r="E14" s="141">
        <f>E9+E10+E11+E12+E13</f>
        <v>5501.4000000000005</v>
      </c>
      <c r="F14" s="141">
        <f t="shared" ref="F14:P14" si="0">F9+F10+F11+F12+F13</f>
        <v>422.79</v>
      </c>
      <c r="G14" s="141">
        <f t="shared" si="0"/>
        <v>358.72</v>
      </c>
      <c r="H14" s="141">
        <f t="shared" si="0"/>
        <v>3096.4920000000002</v>
      </c>
      <c r="I14" s="141">
        <f t="shared" si="0"/>
        <v>2250.1799999999998</v>
      </c>
      <c r="J14" s="141">
        <f t="shared" si="0"/>
        <v>4035.29</v>
      </c>
      <c r="K14" s="141">
        <f t="shared" si="0"/>
        <v>2110.36</v>
      </c>
      <c r="L14" s="141">
        <f t="shared" si="0"/>
        <v>224.95</v>
      </c>
      <c r="M14" s="141">
        <f t="shared" si="0"/>
        <v>77.06</v>
      </c>
      <c r="N14" s="141">
        <f t="shared" si="0"/>
        <v>27.06</v>
      </c>
      <c r="O14" s="141">
        <f t="shared" si="0"/>
        <v>583.66999999999996</v>
      </c>
      <c r="P14" s="141">
        <f t="shared" si="0"/>
        <v>2277.2399999999998</v>
      </c>
    </row>
    <row r="15" spans="1:16" ht="19.5" customHeight="1" x14ac:dyDescent="0.25">
      <c r="A15" s="475">
        <v>2</v>
      </c>
      <c r="B15" s="478" t="s">
        <v>119</v>
      </c>
      <c r="C15" s="481">
        <f>E20+J20</f>
        <v>28436.449999999997</v>
      </c>
      <c r="D15" s="133" t="s">
        <v>14</v>
      </c>
      <c r="E15" s="133">
        <v>630.49</v>
      </c>
      <c r="F15" s="132">
        <v>496.4</v>
      </c>
      <c r="G15" s="132">
        <v>448.2</v>
      </c>
      <c r="H15" s="132">
        <v>3213.7</v>
      </c>
      <c r="I15" s="132">
        <v>2752</v>
      </c>
      <c r="J15" s="132">
        <v>41.36</v>
      </c>
      <c r="K15" s="132">
        <v>39.9</v>
      </c>
      <c r="L15" s="132">
        <v>38.5</v>
      </c>
      <c r="M15" s="132">
        <v>154.6</v>
      </c>
      <c r="N15" s="132">
        <v>126</v>
      </c>
      <c r="O15" s="134">
        <f>G15+L15</f>
        <v>486.7</v>
      </c>
      <c r="P15" s="135">
        <f>I15+N15</f>
        <v>2878</v>
      </c>
    </row>
    <row r="16" spans="1:16" ht="19.5" customHeight="1" x14ac:dyDescent="0.25">
      <c r="A16" s="476"/>
      <c r="B16" s="479"/>
      <c r="C16" s="482"/>
      <c r="D16" s="138" t="s">
        <v>78</v>
      </c>
      <c r="E16" s="138">
        <v>13.79</v>
      </c>
      <c r="F16" s="137">
        <v>25.3</v>
      </c>
      <c r="G16" s="137">
        <v>9.6</v>
      </c>
      <c r="H16" s="137">
        <v>159.1</v>
      </c>
      <c r="I16" s="137">
        <v>159.1</v>
      </c>
      <c r="J16" s="137"/>
      <c r="K16" s="137"/>
      <c r="L16" s="137"/>
      <c r="M16" s="137"/>
      <c r="N16" s="137"/>
      <c r="O16" s="134">
        <f>G16+L16</f>
        <v>9.6</v>
      </c>
      <c r="P16" s="135">
        <f>I16+N16</f>
        <v>159.1</v>
      </c>
    </row>
    <row r="17" spans="1:16" ht="19.5" customHeight="1" x14ac:dyDescent="0.25">
      <c r="A17" s="476"/>
      <c r="B17" s="479"/>
      <c r="C17" s="482"/>
      <c r="D17" s="138" t="s">
        <v>15</v>
      </c>
      <c r="E17" s="138">
        <v>2495.21</v>
      </c>
      <c r="F17" s="137">
        <v>1534</v>
      </c>
      <c r="G17" s="137">
        <v>768</v>
      </c>
      <c r="H17" s="137">
        <v>3800.5</v>
      </c>
      <c r="I17" s="137">
        <v>2631.6</v>
      </c>
      <c r="J17" s="137">
        <v>440.03</v>
      </c>
      <c r="K17" s="137">
        <v>62</v>
      </c>
      <c r="L17" s="137">
        <v>41.3</v>
      </c>
      <c r="M17" s="137">
        <v>47</v>
      </c>
      <c r="N17" s="137">
        <v>60.2</v>
      </c>
      <c r="O17" s="134">
        <f>G17+L17</f>
        <v>809.3</v>
      </c>
      <c r="P17" s="135">
        <f>I17+N17</f>
        <v>2691.7999999999997</v>
      </c>
    </row>
    <row r="18" spans="1:16" ht="19.5" customHeight="1" x14ac:dyDescent="0.25">
      <c r="A18" s="476"/>
      <c r="B18" s="479"/>
      <c r="C18" s="482"/>
      <c r="D18" s="138" t="s">
        <v>16</v>
      </c>
      <c r="E18" s="138">
        <v>11707.99</v>
      </c>
      <c r="F18" s="137">
        <v>5891.7</v>
      </c>
      <c r="G18" s="137">
        <v>3059</v>
      </c>
      <c r="H18" s="137">
        <v>4683.8999999999996</v>
      </c>
      <c r="I18" s="137">
        <v>4040.7</v>
      </c>
      <c r="J18" s="137">
        <v>7174.18</v>
      </c>
      <c r="K18" s="137">
        <v>189</v>
      </c>
      <c r="L18" s="137">
        <v>166</v>
      </c>
      <c r="M18" s="137">
        <v>348</v>
      </c>
      <c r="N18" s="137">
        <v>402</v>
      </c>
      <c r="O18" s="134">
        <f>G18+L18</f>
        <v>3225</v>
      </c>
      <c r="P18" s="135">
        <f>I18+N18</f>
        <v>4442.7</v>
      </c>
    </row>
    <row r="19" spans="1:16" ht="19.5" customHeight="1" thickBot="1" x14ac:dyDescent="0.3">
      <c r="A19" s="476"/>
      <c r="B19" s="480"/>
      <c r="C19" s="483"/>
      <c r="D19" s="140" t="s">
        <v>17</v>
      </c>
      <c r="E19" s="140">
        <v>2332.21</v>
      </c>
      <c r="F19" s="139">
        <v>563</v>
      </c>
      <c r="G19" s="139">
        <v>58.4</v>
      </c>
      <c r="H19" s="139">
        <v>326.3</v>
      </c>
      <c r="I19" s="139">
        <v>267.60000000000002</v>
      </c>
      <c r="J19" s="139">
        <v>3601.19</v>
      </c>
      <c r="K19" s="139"/>
      <c r="L19" s="139"/>
      <c r="M19" s="139"/>
      <c r="N19" s="139"/>
      <c r="O19" s="134">
        <f>G19+L19</f>
        <v>58.4</v>
      </c>
      <c r="P19" s="135">
        <f>I19+N19</f>
        <v>267.60000000000002</v>
      </c>
    </row>
    <row r="20" spans="1:16" ht="19.5" customHeight="1" thickBot="1" x14ac:dyDescent="0.3">
      <c r="A20" s="477"/>
      <c r="B20" s="484" t="s">
        <v>18</v>
      </c>
      <c r="C20" s="485"/>
      <c r="D20" s="485"/>
      <c r="E20" s="141">
        <f>E15+E16+E17+E18+E19</f>
        <v>17179.689999999999</v>
      </c>
      <c r="F20" s="141">
        <f t="shared" ref="F20:P20" si="1">F15+F16+F17+F18+F19</f>
        <v>8510.4</v>
      </c>
      <c r="G20" s="141">
        <f t="shared" si="1"/>
        <v>4343.2</v>
      </c>
      <c r="H20" s="141">
        <f t="shared" si="1"/>
        <v>12183.499999999998</v>
      </c>
      <c r="I20" s="141">
        <f t="shared" si="1"/>
        <v>9851</v>
      </c>
      <c r="J20" s="141">
        <f t="shared" si="1"/>
        <v>11256.76</v>
      </c>
      <c r="K20" s="141">
        <f t="shared" si="1"/>
        <v>290.89999999999998</v>
      </c>
      <c r="L20" s="141">
        <f t="shared" si="1"/>
        <v>245.8</v>
      </c>
      <c r="M20" s="141">
        <f t="shared" si="1"/>
        <v>549.6</v>
      </c>
      <c r="N20" s="141">
        <f t="shared" si="1"/>
        <v>588.20000000000005</v>
      </c>
      <c r="O20" s="141">
        <f t="shared" si="1"/>
        <v>4589</v>
      </c>
      <c r="P20" s="141">
        <f t="shared" si="1"/>
        <v>10439.199999999999</v>
      </c>
    </row>
    <row r="21" spans="1:16" ht="19.5" customHeight="1" x14ac:dyDescent="0.25">
      <c r="A21" s="475">
        <v>3</v>
      </c>
      <c r="B21" s="478" t="s">
        <v>120</v>
      </c>
      <c r="C21" s="481">
        <f>E26+J26</f>
        <v>2200.38</v>
      </c>
      <c r="D21" s="133" t="s">
        <v>14</v>
      </c>
      <c r="E21" s="133">
        <v>97.35</v>
      </c>
      <c r="F21" s="132">
        <v>88.15</v>
      </c>
      <c r="G21" s="132">
        <v>88.15</v>
      </c>
      <c r="H21" s="132">
        <v>462</v>
      </c>
      <c r="I21" s="132">
        <v>462</v>
      </c>
      <c r="J21" s="132">
        <v>2.71</v>
      </c>
      <c r="K21" s="132">
        <v>0</v>
      </c>
      <c r="L21" s="132">
        <v>0</v>
      </c>
      <c r="M21" s="132">
        <v>0</v>
      </c>
      <c r="N21" s="132">
        <v>0</v>
      </c>
      <c r="O21" s="134">
        <f>G21+L21</f>
        <v>88.15</v>
      </c>
      <c r="P21" s="135">
        <f>I21+N21</f>
        <v>462</v>
      </c>
    </row>
    <row r="22" spans="1:16" ht="19.5" customHeight="1" x14ac:dyDescent="0.25">
      <c r="A22" s="476"/>
      <c r="B22" s="479"/>
      <c r="C22" s="482"/>
      <c r="D22" s="138" t="s">
        <v>78</v>
      </c>
      <c r="E22" s="138">
        <v>0</v>
      </c>
      <c r="F22" s="137"/>
      <c r="G22" s="137"/>
      <c r="H22" s="137">
        <v>1129.5</v>
      </c>
      <c r="I22" s="137">
        <v>1085</v>
      </c>
      <c r="J22" s="137"/>
      <c r="K22" s="137">
        <v>0</v>
      </c>
      <c r="L22" s="137">
        <v>0</v>
      </c>
      <c r="M22" s="137">
        <v>0</v>
      </c>
      <c r="N22" s="137">
        <v>0</v>
      </c>
      <c r="O22" s="134">
        <f>G22+L22</f>
        <v>0</v>
      </c>
      <c r="P22" s="135">
        <f>I22+N22</f>
        <v>1085</v>
      </c>
    </row>
    <row r="23" spans="1:16" ht="19.5" customHeight="1" x14ac:dyDescent="0.25">
      <c r="A23" s="476"/>
      <c r="B23" s="479"/>
      <c r="C23" s="482"/>
      <c r="D23" s="138" t="s">
        <v>15</v>
      </c>
      <c r="E23" s="138">
        <v>218.52</v>
      </c>
      <c r="F23" s="137">
        <v>173.17</v>
      </c>
      <c r="G23" s="137">
        <v>173.17</v>
      </c>
      <c r="H23" s="137">
        <v>1050</v>
      </c>
      <c r="I23" s="137">
        <v>985</v>
      </c>
      <c r="J23" s="137">
        <v>3</v>
      </c>
      <c r="K23" s="137">
        <v>0</v>
      </c>
      <c r="L23" s="137">
        <v>0</v>
      </c>
      <c r="M23" s="137">
        <v>0</v>
      </c>
      <c r="N23" s="137">
        <v>0</v>
      </c>
      <c r="O23" s="134">
        <f>G23+L23</f>
        <v>173.17</v>
      </c>
      <c r="P23" s="135">
        <f>I23+N23</f>
        <v>985</v>
      </c>
    </row>
    <row r="24" spans="1:16" ht="19.5" customHeight="1" x14ac:dyDescent="0.25">
      <c r="A24" s="476"/>
      <c r="B24" s="479"/>
      <c r="C24" s="482"/>
      <c r="D24" s="138" t="s">
        <v>16</v>
      </c>
      <c r="E24" s="138">
        <v>1056.1099999999999</v>
      </c>
      <c r="F24" s="137">
        <v>662</v>
      </c>
      <c r="G24" s="137">
        <v>648.70000000000005</v>
      </c>
      <c r="H24" s="137">
        <v>0</v>
      </c>
      <c r="I24" s="137">
        <v>0</v>
      </c>
      <c r="J24" s="137">
        <v>579.25</v>
      </c>
      <c r="K24" s="137">
        <v>0</v>
      </c>
      <c r="L24" s="137">
        <v>0</v>
      </c>
      <c r="M24" s="137">
        <v>0</v>
      </c>
      <c r="N24" s="137">
        <v>0</v>
      </c>
      <c r="O24" s="134">
        <f>G24+L24</f>
        <v>648.70000000000005</v>
      </c>
      <c r="P24" s="135">
        <f>I24+N24</f>
        <v>0</v>
      </c>
    </row>
    <row r="25" spans="1:16" ht="19.5" customHeight="1" thickBot="1" x14ac:dyDescent="0.3">
      <c r="A25" s="476"/>
      <c r="B25" s="480"/>
      <c r="C25" s="483"/>
      <c r="D25" s="140" t="s">
        <v>17</v>
      </c>
      <c r="E25" s="140">
        <v>109.66</v>
      </c>
      <c r="F25" s="139"/>
      <c r="G25" s="139"/>
      <c r="H25" s="139"/>
      <c r="I25" s="139"/>
      <c r="J25" s="139">
        <v>133.78</v>
      </c>
      <c r="K25" s="139">
        <v>0</v>
      </c>
      <c r="L25" s="139">
        <v>0</v>
      </c>
      <c r="M25" s="139">
        <v>0</v>
      </c>
      <c r="N25" s="139">
        <v>0</v>
      </c>
      <c r="O25" s="134">
        <f>G25+L25</f>
        <v>0</v>
      </c>
      <c r="P25" s="135">
        <f>I25+N25</f>
        <v>0</v>
      </c>
    </row>
    <row r="26" spans="1:16" ht="19.5" customHeight="1" thickBot="1" x14ac:dyDescent="0.3">
      <c r="A26" s="477"/>
      <c r="B26" s="484" t="s">
        <v>18</v>
      </c>
      <c r="C26" s="485"/>
      <c r="D26" s="485"/>
      <c r="E26" s="141">
        <f>E21+E22+E23+E24+E25</f>
        <v>1481.64</v>
      </c>
      <c r="F26" s="141">
        <f t="shared" ref="F26:P26" si="2">F21+F22+F23+F24+F25</f>
        <v>923.31999999999994</v>
      </c>
      <c r="G26" s="141">
        <f t="shared" si="2"/>
        <v>910.02</v>
      </c>
      <c r="H26" s="141">
        <f t="shared" si="2"/>
        <v>2641.5</v>
      </c>
      <c r="I26" s="141">
        <f t="shared" si="2"/>
        <v>2532</v>
      </c>
      <c r="J26" s="141">
        <f t="shared" si="2"/>
        <v>718.74</v>
      </c>
      <c r="K26" s="141">
        <f t="shared" si="2"/>
        <v>0</v>
      </c>
      <c r="L26" s="141">
        <f t="shared" si="2"/>
        <v>0</v>
      </c>
      <c r="M26" s="141">
        <f t="shared" si="2"/>
        <v>0</v>
      </c>
      <c r="N26" s="141">
        <f t="shared" si="2"/>
        <v>0</v>
      </c>
      <c r="O26" s="141">
        <f t="shared" si="2"/>
        <v>910.02</v>
      </c>
      <c r="P26" s="141">
        <f t="shared" si="2"/>
        <v>2532</v>
      </c>
    </row>
    <row r="27" spans="1:16" ht="19.5" customHeight="1" x14ac:dyDescent="0.25">
      <c r="A27" s="475">
        <v>4</v>
      </c>
      <c r="B27" s="478" t="s">
        <v>121</v>
      </c>
      <c r="C27" s="481">
        <f>E32+J32</f>
        <v>1494.4700000000003</v>
      </c>
      <c r="D27" s="133" t="s">
        <v>14</v>
      </c>
      <c r="E27" s="133">
        <v>24.73</v>
      </c>
      <c r="F27" s="132">
        <v>24.73</v>
      </c>
      <c r="G27" s="132">
        <v>17.46</v>
      </c>
      <c r="H27" s="132">
        <v>158</v>
      </c>
      <c r="I27" s="132">
        <v>167</v>
      </c>
      <c r="J27" s="132">
        <v>34.33</v>
      </c>
      <c r="K27" s="132">
        <v>0</v>
      </c>
      <c r="L27" s="132">
        <v>0</v>
      </c>
      <c r="M27" s="132">
        <v>0</v>
      </c>
      <c r="N27" s="132">
        <v>0</v>
      </c>
      <c r="O27" s="134">
        <f>G27+L27</f>
        <v>17.46</v>
      </c>
      <c r="P27" s="135">
        <f>I27+N27</f>
        <v>167</v>
      </c>
    </row>
    <row r="28" spans="1:16" ht="19.5" customHeight="1" x14ac:dyDescent="0.25">
      <c r="A28" s="476"/>
      <c r="B28" s="479"/>
      <c r="C28" s="482"/>
      <c r="D28" s="138" t="s">
        <v>78</v>
      </c>
      <c r="E28" s="138">
        <v>0</v>
      </c>
      <c r="F28" s="137"/>
      <c r="G28" s="137"/>
      <c r="H28" s="137"/>
      <c r="I28" s="137"/>
      <c r="J28" s="137">
        <v>0</v>
      </c>
      <c r="K28" s="137">
        <v>0</v>
      </c>
      <c r="L28" s="137">
        <v>0</v>
      </c>
      <c r="M28" s="137">
        <v>0</v>
      </c>
      <c r="N28" s="137">
        <v>0</v>
      </c>
      <c r="O28" s="134">
        <f>G28+L28</f>
        <v>0</v>
      </c>
      <c r="P28" s="135">
        <f>I28+N28</f>
        <v>0</v>
      </c>
    </row>
    <row r="29" spans="1:16" ht="19.5" customHeight="1" x14ac:dyDescent="0.25">
      <c r="A29" s="476"/>
      <c r="B29" s="479"/>
      <c r="C29" s="482"/>
      <c r="D29" s="138" t="s">
        <v>15</v>
      </c>
      <c r="E29" s="138">
        <v>53.49</v>
      </c>
      <c r="F29" s="137">
        <v>53.49</v>
      </c>
      <c r="G29" s="137">
        <v>53.49</v>
      </c>
      <c r="H29" s="137">
        <v>291.39999999999998</v>
      </c>
      <c r="I29" s="137">
        <v>231</v>
      </c>
      <c r="J29" s="137">
        <v>26.79</v>
      </c>
      <c r="K29" s="137">
        <v>0</v>
      </c>
      <c r="L29" s="137">
        <v>0</v>
      </c>
      <c r="M29" s="137">
        <v>0</v>
      </c>
      <c r="N29" s="137">
        <v>0</v>
      </c>
      <c r="O29" s="134">
        <f>G29+L29</f>
        <v>53.49</v>
      </c>
      <c r="P29" s="135">
        <f>I29+N29</f>
        <v>231</v>
      </c>
    </row>
    <row r="30" spans="1:16" ht="19.5" customHeight="1" x14ac:dyDescent="0.25">
      <c r="A30" s="476"/>
      <c r="B30" s="479"/>
      <c r="C30" s="482"/>
      <c r="D30" s="138" t="s">
        <v>16</v>
      </c>
      <c r="E30" s="138">
        <v>134.52000000000001</v>
      </c>
      <c r="F30" s="137">
        <v>134</v>
      </c>
      <c r="G30" s="137">
        <v>132.5</v>
      </c>
      <c r="H30" s="137">
        <v>981</v>
      </c>
      <c r="I30" s="137">
        <v>810</v>
      </c>
      <c r="J30" s="137">
        <v>1008.85</v>
      </c>
      <c r="K30" s="137">
        <v>100</v>
      </c>
      <c r="L30" s="137">
        <v>100</v>
      </c>
      <c r="M30" s="137">
        <v>0</v>
      </c>
      <c r="N30" s="137">
        <v>0</v>
      </c>
      <c r="O30" s="134">
        <f>G30+L30</f>
        <v>232.5</v>
      </c>
      <c r="P30" s="135">
        <f>I30+N30</f>
        <v>810</v>
      </c>
    </row>
    <row r="31" spans="1:16" ht="19.5" customHeight="1" thickBot="1" x14ac:dyDescent="0.3">
      <c r="A31" s="476"/>
      <c r="B31" s="480"/>
      <c r="C31" s="483"/>
      <c r="D31" s="140" t="s">
        <v>17</v>
      </c>
      <c r="E31" s="140">
        <v>130.11000000000001</v>
      </c>
      <c r="F31" s="139">
        <v>30</v>
      </c>
      <c r="G31" s="139">
        <v>0.02</v>
      </c>
      <c r="H31" s="139">
        <v>60</v>
      </c>
      <c r="I31" s="139">
        <v>60</v>
      </c>
      <c r="J31" s="139">
        <v>81.650000000000006</v>
      </c>
      <c r="K31" s="139">
        <v>0</v>
      </c>
      <c r="L31" s="139">
        <v>0</v>
      </c>
      <c r="M31" s="139">
        <v>0</v>
      </c>
      <c r="N31" s="139">
        <v>0</v>
      </c>
      <c r="O31" s="134">
        <f>G31+L31</f>
        <v>0.02</v>
      </c>
      <c r="P31" s="135">
        <f>I31+N31</f>
        <v>60</v>
      </c>
    </row>
    <row r="32" spans="1:16" ht="19.5" customHeight="1" thickBot="1" x14ac:dyDescent="0.3">
      <c r="A32" s="477"/>
      <c r="B32" s="484" t="s">
        <v>18</v>
      </c>
      <c r="C32" s="485"/>
      <c r="D32" s="485"/>
      <c r="E32" s="141">
        <f>E27+E28+E29+E30+E31</f>
        <v>342.85</v>
      </c>
      <c r="F32" s="141">
        <f t="shared" ref="F32:P32" si="3">F27+F28+F29+F30+F31</f>
        <v>242.22</v>
      </c>
      <c r="G32" s="141">
        <f t="shared" si="3"/>
        <v>203.47</v>
      </c>
      <c r="H32" s="141">
        <f t="shared" si="3"/>
        <v>1490.4</v>
      </c>
      <c r="I32" s="141">
        <f t="shared" si="3"/>
        <v>1268</v>
      </c>
      <c r="J32" s="141">
        <f t="shared" si="3"/>
        <v>1151.6200000000001</v>
      </c>
      <c r="K32" s="141">
        <f t="shared" si="3"/>
        <v>100</v>
      </c>
      <c r="L32" s="141">
        <f t="shared" si="3"/>
        <v>100</v>
      </c>
      <c r="M32" s="141">
        <f t="shared" si="3"/>
        <v>0</v>
      </c>
      <c r="N32" s="141">
        <f t="shared" si="3"/>
        <v>0</v>
      </c>
      <c r="O32" s="141">
        <f t="shared" si="3"/>
        <v>303.46999999999997</v>
      </c>
      <c r="P32" s="141">
        <f t="shared" si="3"/>
        <v>1268</v>
      </c>
    </row>
    <row r="33" spans="1:16" ht="19.5" customHeight="1" x14ac:dyDescent="0.25">
      <c r="A33" s="475">
        <v>5</v>
      </c>
      <c r="B33" s="478" t="s">
        <v>122</v>
      </c>
      <c r="C33" s="481">
        <f>E38+J38</f>
        <v>15856.509999999998</v>
      </c>
      <c r="D33" s="133" t="s">
        <v>14</v>
      </c>
      <c r="E33" s="133">
        <v>521.80999999999995</v>
      </c>
      <c r="F33" s="132">
        <v>255</v>
      </c>
      <c r="G33" s="132">
        <v>157.19999999999999</v>
      </c>
      <c r="H33" s="132">
        <v>1425.4</v>
      </c>
      <c r="I33" s="132">
        <v>1645.4</v>
      </c>
      <c r="J33" s="132">
        <v>0</v>
      </c>
      <c r="K33" s="132">
        <v>0</v>
      </c>
      <c r="L33" s="132">
        <v>0</v>
      </c>
      <c r="M33" s="132">
        <v>0</v>
      </c>
      <c r="N33" s="132">
        <v>0</v>
      </c>
      <c r="O33" s="134">
        <f>G33+L33</f>
        <v>157.19999999999999</v>
      </c>
      <c r="P33" s="135">
        <f>I33+N33</f>
        <v>1645.4</v>
      </c>
    </row>
    <row r="34" spans="1:16" ht="19.5" customHeight="1" x14ac:dyDescent="0.25">
      <c r="A34" s="476"/>
      <c r="B34" s="479"/>
      <c r="C34" s="482"/>
      <c r="D34" s="138" t="s">
        <v>78</v>
      </c>
      <c r="E34" s="138">
        <v>0</v>
      </c>
      <c r="F34" s="137">
        <v>0</v>
      </c>
      <c r="G34" s="137">
        <v>0</v>
      </c>
      <c r="H34" s="137">
        <v>0</v>
      </c>
      <c r="I34" s="137">
        <v>0</v>
      </c>
      <c r="J34" s="137">
        <v>0</v>
      </c>
      <c r="K34" s="137">
        <v>0</v>
      </c>
      <c r="L34" s="137">
        <v>0</v>
      </c>
      <c r="M34" s="137">
        <v>0</v>
      </c>
      <c r="N34" s="137">
        <v>0</v>
      </c>
      <c r="O34" s="134">
        <f>G34+L34</f>
        <v>0</v>
      </c>
      <c r="P34" s="135">
        <f>I34+N34</f>
        <v>0</v>
      </c>
    </row>
    <row r="35" spans="1:16" ht="19.5" customHeight="1" x14ac:dyDescent="0.25">
      <c r="A35" s="476"/>
      <c r="B35" s="479"/>
      <c r="C35" s="482"/>
      <c r="D35" s="138" t="s">
        <v>15</v>
      </c>
      <c r="E35" s="138">
        <v>1804.01</v>
      </c>
      <c r="F35" s="137">
        <v>930</v>
      </c>
      <c r="G35" s="137">
        <v>597.29999999999995</v>
      </c>
      <c r="H35" s="137">
        <v>2575.17</v>
      </c>
      <c r="I35" s="137">
        <v>4040.35</v>
      </c>
      <c r="J35" s="137">
        <v>16.059999999999999</v>
      </c>
      <c r="K35" s="137">
        <v>0</v>
      </c>
      <c r="L35" s="137">
        <v>0</v>
      </c>
      <c r="M35" s="137">
        <v>0</v>
      </c>
      <c r="N35" s="137">
        <v>0</v>
      </c>
      <c r="O35" s="134">
        <f>G35+L35</f>
        <v>597.29999999999995</v>
      </c>
      <c r="P35" s="135">
        <f>I35+N35</f>
        <v>4040.35</v>
      </c>
    </row>
    <row r="36" spans="1:16" ht="19.5" customHeight="1" x14ac:dyDescent="0.25">
      <c r="A36" s="476"/>
      <c r="B36" s="479"/>
      <c r="C36" s="482"/>
      <c r="D36" s="138" t="s">
        <v>16</v>
      </c>
      <c r="E36" s="138">
        <v>3020.24</v>
      </c>
      <c r="F36" s="137">
        <v>2378.1</v>
      </c>
      <c r="G36" s="137">
        <v>1713.3</v>
      </c>
      <c r="H36" s="137">
        <v>2477.4299999999998</v>
      </c>
      <c r="I36" s="137">
        <v>2903.13</v>
      </c>
      <c r="J36" s="137">
        <v>8843.76</v>
      </c>
      <c r="K36" s="137">
        <v>260</v>
      </c>
      <c r="L36" s="137">
        <v>245.8</v>
      </c>
      <c r="M36" s="137">
        <v>144.69999999999999</v>
      </c>
      <c r="N36" s="137">
        <v>640</v>
      </c>
      <c r="O36" s="134">
        <f>G36+L36</f>
        <v>1959.1</v>
      </c>
      <c r="P36" s="135">
        <f>I36+N36</f>
        <v>3543.13</v>
      </c>
    </row>
    <row r="37" spans="1:16" ht="19.5" customHeight="1" thickBot="1" x14ac:dyDescent="0.3">
      <c r="A37" s="476"/>
      <c r="B37" s="480"/>
      <c r="C37" s="483"/>
      <c r="D37" s="140" t="s">
        <v>17</v>
      </c>
      <c r="E37" s="140">
        <v>325.79000000000002</v>
      </c>
      <c r="F37" s="139">
        <v>23</v>
      </c>
      <c r="G37" s="139">
        <v>23</v>
      </c>
      <c r="H37" s="139">
        <v>1022</v>
      </c>
      <c r="I37" s="139">
        <v>1022</v>
      </c>
      <c r="J37" s="139">
        <v>1324.84</v>
      </c>
      <c r="K37" s="139">
        <v>0</v>
      </c>
      <c r="L37" s="139">
        <v>0</v>
      </c>
      <c r="M37" s="139">
        <v>0</v>
      </c>
      <c r="N37" s="139">
        <v>0</v>
      </c>
      <c r="O37" s="134">
        <f>G37+L37</f>
        <v>23</v>
      </c>
      <c r="P37" s="135">
        <f>I37+N37</f>
        <v>1022</v>
      </c>
    </row>
    <row r="38" spans="1:16" ht="19.5" customHeight="1" thickBot="1" x14ac:dyDescent="0.3">
      <c r="A38" s="477"/>
      <c r="B38" s="484" t="s">
        <v>18</v>
      </c>
      <c r="C38" s="485"/>
      <c r="D38" s="485"/>
      <c r="E38" s="141">
        <f>E33+E34+E35+E36+E37</f>
        <v>5671.8499999999995</v>
      </c>
      <c r="F38" s="141">
        <f t="shared" ref="F38:P38" si="4">F33+F34+F35+F36+F37</f>
        <v>3586.1</v>
      </c>
      <c r="G38" s="141">
        <f t="shared" si="4"/>
        <v>2490.8000000000002</v>
      </c>
      <c r="H38" s="141">
        <f t="shared" si="4"/>
        <v>7500</v>
      </c>
      <c r="I38" s="141">
        <f t="shared" si="4"/>
        <v>9610.880000000001</v>
      </c>
      <c r="J38" s="141">
        <f t="shared" si="4"/>
        <v>10184.66</v>
      </c>
      <c r="K38" s="141">
        <f t="shared" si="4"/>
        <v>260</v>
      </c>
      <c r="L38" s="141">
        <f t="shared" si="4"/>
        <v>245.8</v>
      </c>
      <c r="M38" s="141">
        <f t="shared" si="4"/>
        <v>144.69999999999999</v>
      </c>
      <c r="N38" s="141">
        <f t="shared" si="4"/>
        <v>640</v>
      </c>
      <c r="O38" s="141">
        <f t="shared" si="4"/>
        <v>2736.6</v>
      </c>
      <c r="P38" s="141">
        <f t="shared" si="4"/>
        <v>10250.880000000001</v>
      </c>
    </row>
    <row r="39" spans="1:16" ht="19.5" customHeight="1" x14ac:dyDescent="0.25">
      <c r="A39" s="475">
        <v>6</v>
      </c>
      <c r="B39" s="478" t="s">
        <v>123</v>
      </c>
      <c r="C39" s="481">
        <f>E44+J44</f>
        <v>9442.9399999999987</v>
      </c>
      <c r="D39" s="133" t="s">
        <v>14</v>
      </c>
      <c r="E39" s="133">
        <v>627.86</v>
      </c>
      <c r="F39" s="132">
        <v>644.87</v>
      </c>
      <c r="G39" s="132">
        <v>284.57</v>
      </c>
      <c r="H39" s="132">
        <v>5465.3140000000003</v>
      </c>
      <c r="I39" s="132">
        <v>3643.9920000000002</v>
      </c>
      <c r="J39" s="132">
        <v>3.41</v>
      </c>
      <c r="K39" s="132">
        <v>0</v>
      </c>
      <c r="L39" s="132">
        <v>0</v>
      </c>
      <c r="M39" s="132">
        <v>0</v>
      </c>
      <c r="N39" s="132">
        <v>0</v>
      </c>
      <c r="O39" s="134">
        <f>G39+L39</f>
        <v>284.57</v>
      </c>
      <c r="P39" s="135">
        <f>I39+N39</f>
        <v>3643.9920000000002</v>
      </c>
    </row>
    <row r="40" spans="1:16" ht="19.5" customHeight="1" x14ac:dyDescent="0.25">
      <c r="A40" s="476"/>
      <c r="B40" s="479"/>
      <c r="C40" s="482"/>
      <c r="D40" s="138" t="s">
        <v>78</v>
      </c>
      <c r="E40" s="138">
        <v>24.61</v>
      </c>
      <c r="F40" s="137">
        <v>24.13</v>
      </c>
      <c r="G40" s="137"/>
      <c r="H40" s="137"/>
      <c r="I40" s="137"/>
      <c r="J40" s="137"/>
      <c r="K40" s="137">
        <v>0</v>
      </c>
      <c r="L40" s="137">
        <v>0</v>
      </c>
      <c r="M40" s="137">
        <v>0</v>
      </c>
      <c r="N40" s="137">
        <v>0</v>
      </c>
      <c r="O40" s="134">
        <f>G40+L40</f>
        <v>0</v>
      </c>
      <c r="P40" s="135">
        <f>I40+N40</f>
        <v>0</v>
      </c>
    </row>
    <row r="41" spans="1:16" ht="19.5" customHeight="1" x14ac:dyDescent="0.25">
      <c r="A41" s="476"/>
      <c r="B41" s="479"/>
      <c r="C41" s="482"/>
      <c r="D41" s="138" t="s">
        <v>15</v>
      </c>
      <c r="E41" s="138">
        <v>370.12</v>
      </c>
      <c r="F41" s="137">
        <v>371.31</v>
      </c>
      <c r="G41" s="137">
        <v>18.64</v>
      </c>
      <c r="H41" s="137">
        <v>195.04</v>
      </c>
      <c r="I41" s="137">
        <v>71.396000000000001</v>
      </c>
      <c r="J41" s="137">
        <v>39.96</v>
      </c>
      <c r="K41" s="137">
        <v>0</v>
      </c>
      <c r="L41" s="137">
        <v>0</v>
      </c>
      <c r="M41" s="137">
        <v>0</v>
      </c>
      <c r="N41" s="137">
        <v>0</v>
      </c>
      <c r="O41" s="134">
        <f>G41+L41</f>
        <v>18.64</v>
      </c>
      <c r="P41" s="135">
        <f>I41+N41</f>
        <v>71.396000000000001</v>
      </c>
    </row>
    <row r="42" spans="1:16" ht="19.5" customHeight="1" x14ac:dyDescent="0.25">
      <c r="A42" s="476"/>
      <c r="B42" s="479"/>
      <c r="C42" s="482"/>
      <c r="D42" s="138" t="s">
        <v>16</v>
      </c>
      <c r="E42" s="138">
        <v>1690.34</v>
      </c>
      <c r="F42" s="137">
        <v>1690.34</v>
      </c>
      <c r="G42" s="137">
        <v>979.62</v>
      </c>
      <c r="H42" s="137">
        <v>169.32</v>
      </c>
      <c r="I42" s="137">
        <v>1514.0219999999999</v>
      </c>
      <c r="J42" s="137">
        <v>5280.83</v>
      </c>
      <c r="K42" s="137">
        <v>0</v>
      </c>
      <c r="L42" s="137">
        <v>0</v>
      </c>
      <c r="M42" s="137">
        <v>0</v>
      </c>
      <c r="N42" s="137">
        <v>0</v>
      </c>
      <c r="O42" s="134">
        <f>G42+L42</f>
        <v>979.62</v>
      </c>
      <c r="P42" s="135">
        <f>I42+N42</f>
        <v>1514.0219999999999</v>
      </c>
    </row>
    <row r="43" spans="1:16" ht="19.5" customHeight="1" thickBot="1" x14ac:dyDescent="0.3">
      <c r="A43" s="476"/>
      <c r="B43" s="480"/>
      <c r="C43" s="483"/>
      <c r="D43" s="140" t="s">
        <v>17</v>
      </c>
      <c r="E43" s="140">
        <v>825.1</v>
      </c>
      <c r="F43" s="139">
        <v>825.1</v>
      </c>
      <c r="G43" s="139">
        <v>332.89</v>
      </c>
      <c r="H43" s="139">
        <v>559.29999999999995</v>
      </c>
      <c r="I43" s="139">
        <v>691.39</v>
      </c>
      <c r="J43" s="139">
        <v>580.71</v>
      </c>
      <c r="K43" s="139">
        <v>0</v>
      </c>
      <c r="L43" s="139">
        <v>0</v>
      </c>
      <c r="M43" s="139">
        <v>0</v>
      </c>
      <c r="N43" s="139">
        <v>0</v>
      </c>
      <c r="O43" s="134">
        <f>G43+L43</f>
        <v>332.89</v>
      </c>
      <c r="P43" s="135">
        <f>I43+N43</f>
        <v>691.39</v>
      </c>
    </row>
    <row r="44" spans="1:16" ht="19.5" customHeight="1" thickBot="1" x14ac:dyDescent="0.3">
      <c r="A44" s="477"/>
      <c r="B44" s="484" t="s">
        <v>18</v>
      </c>
      <c r="C44" s="485"/>
      <c r="D44" s="485"/>
      <c r="E44" s="141">
        <f>E39+E40+E41+E42+E43</f>
        <v>3538.0299999999997</v>
      </c>
      <c r="F44" s="141">
        <f t="shared" ref="F44:P44" si="5">F39+F40+F41+F42+F43</f>
        <v>3555.7499999999995</v>
      </c>
      <c r="G44" s="141">
        <f t="shared" si="5"/>
        <v>1615.7199999999998</v>
      </c>
      <c r="H44" s="141">
        <f t="shared" si="5"/>
        <v>6388.9740000000002</v>
      </c>
      <c r="I44" s="141">
        <f t="shared" si="5"/>
        <v>5920.8</v>
      </c>
      <c r="J44" s="141">
        <f t="shared" si="5"/>
        <v>5904.91</v>
      </c>
      <c r="K44" s="141">
        <f t="shared" si="5"/>
        <v>0</v>
      </c>
      <c r="L44" s="141">
        <f t="shared" si="5"/>
        <v>0</v>
      </c>
      <c r="M44" s="141">
        <f t="shared" si="5"/>
        <v>0</v>
      </c>
      <c r="N44" s="141">
        <f t="shared" si="5"/>
        <v>0</v>
      </c>
      <c r="O44" s="141">
        <f t="shared" si="5"/>
        <v>1615.7199999999998</v>
      </c>
      <c r="P44" s="141">
        <f t="shared" si="5"/>
        <v>5920.8</v>
      </c>
    </row>
    <row r="45" spans="1:16" ht="19.5" customHeight="1" x14ac:dyDescent="0.25">
      <c r="A45" s="475">
        <v>7</v>
      </c>
      <c r="B45" s="478" t="s">
        <v>124</v>
      </c>
      <c r="C45" s="481">
        <f>E50+J50</f>
        <v>10237.950000000001</v>
      </c>
      <c r="D45" s="133" t="s">
        <v>14</v>
      </c>
      <c r="E45" s="133">
        <v>601.70000000000005</v>
      </c>
      <c r="F45" s="132">
        <v>600.25</v>
      </c>
      <c r="G45" s="132">
        <v>590.09</v>
      </c>
      <c r="H45" s="132">
        <v>390.85</v>
      </c>
      <c r="I45" s="132">
        <v>8350.9</v>
      </c>
      <c r="J45" s="132">
        <v>0</v>
      </c>
      <c r="K45" s="132">
        <v>0</v>
      </c>
      <c r="L45" s="132">
        <v>0</v>
      </c>
      <c r="M45" s="132">
        <v>0</v>
      </c>
      <c r="N45" s="132">
        <v>0</v>
      </c>
      <c r="O45" s="134">
        <f>G45+L45</f>
        <v>590.09</v>
      </c>
      <c r="P45" s="135">
        <f>I45+N45</f>
        <v>8350.9</v>
      </c>
    </row>
    <row r="46" spans="1:16" ht="19.5" customHeight="1" x14ac:dyDescent="0.25">
      <c r="A46" s="476"/>
      <c r="B46" s="479"/>
      <c r="C46" s="482"/>
      <c r="D46" s="138" t="s">
        <v>78</v>
      </c>
      <c r="E46" s="138">
        <v>1.04</v>
      </c>
      <c r="F46" s="137">
        <v>1.04</v>
      </c>
      <c r="G46" s="137">
        <v>1.04</v>
      </c>
      <c r="H46" s="137">
        <v>0</v>
      </c>
      <c r="I46" s="137">
        <v>0</v>
      </c>
      <c r="J46" s="137">
        <v>0</v>
      </c>
      <c r="K46" s="137">
        <v>0</v>
      </c>
      <c r="L46" s="137">
        <v>0</v>
      </c>
      <c r="M46" s="137">
        <v>0</v>
      </c>
      <c r="N46" s="137">
        <v>0</v>
      </c>
      <c r="O46" s="134">
        <f>G46+L46</f>
        <v>1.04</v>
      </c>
      <c r="P46" s="135">
        <f>I46+N46</f>
        <v>0</v>
      </c>
    </row>
    <row r="47" spans="1:16" ht="19.5" customHeight="1" x14ac:dyDescent="0.25">
      <c r="A47" s="476"/>
      <c r="B47" s="479"/>
      <c r="C47" s="482"/>
      <c r="D47" s="138" t="s">
        <v>15</v>
      </c>
      <c r="E47" s="138">
        <v>518.12</v>
      </c>
      <c r="F47" s="137">
        <v>518.12</v>
      </c>
      <c r="G47" s="137">
        <v>517.6</v>
      </c>
      <c r="H47" s="137">
        <v>11.5</v>
      </c>
      <c r="I47" s="137">
        <v>720</v>
      </c>
      <c r="J47" s="137">
        <v>23.35</v>
      </c>
      <c r="K47" s="137">
        <v>0</v>
      </c>
      <c r="L47" s="137">
        <v>0</v>
      </c>
      <c r="M47" s="137">
        <v>0</v>
      </c>
      <c r="N47" s="137">
        <v>0</v>
      </c>
      <c r="O47" s="134">
        <f>G47+L47</f>
        <v>517.6</v>
      </c>
      <c r="P47" s="135">
        <f>I47+N47</f>
        <v>720</v>
      </c>
    </row>
    <row r="48" spans="1:16" ht="19.5" customHeight="1" x14ac:dyDescent="0.25">
      <c r="A48" s="476"/>
      <c r="B48" s="479"/>
      <c r="C48" s="482"/>
      <c r="D48" s="138" t="s">
        <v>16</v>
      </c>
      <c r="E48" s="138">
        <v>5041.41</v>
      </c>
      <c r="F48" s="137">
        <v>5039.8500000000004</v>
      </c>
      <c r="G48" s="137">
        <v>5030.1000000000004</v>
      </c>
      <c r="H48" s="137">
        <v>210</v>
      </c>
      <c r="I48" s="137">
        <v>339.3</v>
      </c>
      <c r="J48" s="137">
        <v>2567.61</v>
      </c>
      <c r="K48" s="137">
        <v>50</v>
      </c>
      <c r="L48" s="137">
        <v>50</v>
      </c>
      <c r="M48" s="137">
        <v>138</v>
      </c>
      <c r="N48" s="137">
        <v>150.6</v>
      </c>
      <c r="O48" s="134">
        <f>G48+L48</f>
        <v>5080.1000000000004</v>
      </c>
      <c r="P48" s="135">
        <f>I48+N48</f>
        <v>489.9</v>
      </c>
    </row>
    <row r="49" spans="1:16" ht="19.5" customHeight="1" thickBot="1" x14ac:dyDescent="0.3">
      <c r="A49" s="476"/>
      <c r="B49" s="480"/>
      <c r="C49" s="483"/>
      <c r="D49" s="140" t="s">
        <v>17</v>
      </c>
      <c r="E49" s="140">
        <v>1192.3399999999999</v>
      </c>
      <c r="F49" s="139">
        <v>1190.44</v>
      </c>
      <c r="G49" s="139">
        <v>1190.44</v>
      </c>
      <c r="H49" s="139">
        <v>50</v>
      </c>
      <c r="I49" s="139">
        <v>986.1</v>
      </c>
      <c r="J49" s="139">
        <v>292.38</v>
      </c>
      <c r="K49" s="139">
        <v>0</v>
      </c>
      <c r="L49" s="139">
        <v>0</v>
      </c>
      <c r="M49" s="139">
        <v>0</v>
      </c>
      <c r="N49" s="139">
        <v>0</v>
      </c>
      <c r="O49" s="134">
        <f>G49+L49</f>
        <v>1190.44</v>
      </c>
      <c r="P49" s="135">
        <f>I49+N49</f>
        <v>986.1</v>
      </c>
    </row>
    <row r="50" spans="1:16" ht="19.5" customHeight="1" thickBot="1" x14ac:dyDescent="0.3">
      <c r="A50" s="477"/>
      <c r="B50" s="484" t="s">
        <v>18</v>
      </c>
      <c r="C50" s="485"/>
      <c r="D50" s="485"/>
      <c r="E50" s="141">
        <f>E45+E46+E47+E48+E49</f>
        <v>7354.6100000000006</v>
      </c>
      <c r="F50" s="141">
        <f t="shared" ref="F50:P50" si="6">F45+F46+F47+F48+F49</f>
        <v>7349.7000000000007</v>
      </c>
      <c r="G50" s="141">
        <f t="shared" si="6"/>
        <v>7329.27</v>
      </c>
      <c r="H50" s="141">
        <f t="shared" si="6"/>
        <v>662.35</v>
      </c>
      <c r="I50" s="141">
        <f t="shared" si="6"/>
        <v>10396.299999999999</v>
      </c>
      <c r="J50" s="141">
        <f t="shared" si="6"/>
        <v>2883.34</v>
      </c>
      <c r="K50" s="141">
        <f t="shared" si="6"/>
        <v>50</v>
      </c>
      <c r="L50" s="141">
        <f t="shared" si="6"/>
        <v>50</v>
      </c>
      <c r="M50" s="141">
        <f t="shared" si="6"/>
        <v>138</v>
      </c>
      <c r="N50" s="141">
        <f t="shared" si="6"/>
        <v>150.6</v>
      </c>
      <c r="O50" s="141">
        <f t="shared" si="6"/>
        <v>7379.27</v>
      </c>
      <c r="P50" s="141">
        <f t="shared" si="6"/>
        <v>10546.9</v>
      </c>
    </row>
    <row r="51" spans="1:16" ht="19.5" customHeight="1" x14ac:dyDescent="0.25">
      <c r="A51" s="475">
        <v>8</v>
      </c>
      <c r="B51" s="478" t="s">
        <v>125</v>
      </c>
      <c r="C51" s="481">
        <f>E56+J56</f>
        <v>20244.95</v>
      </c>
      <c r="D51" s="133" t="s">
        <v>14</v>
      </c>
      <c r="E51" s="133">
        <v>1156.67</v>
      </c>
      <c r="F51" s="132">
        <v>969.46</v>
      </c>
      <c r="G51" s="132">
        <v>619.95619999999997</v>
      </c>
      <c r="H51" s="132">
        <v>13865.9</v>
      </c>
      <c r="I51" s="132">
        <v>18320</v>
      </c>
      <c r="J51" s="132">
        <v>76.66</v>
      </c>
      <c r="K51" s="132">
        <v>73.23</v>
      </c>
      <c r="L51" s="132">
        <v>0</v>
      </c>
      <c r="M51" s="132">
        <v>0</v>
      </c>
      <c r="N51" s="132">
        <v>0</v>
      </c>
      <c r="O51" s="134">
        <f>G51+L51</f>
        <v>619.95619999999997</v>
      </c>
      <c r="P51" s="135">
        <f>I51+N51</f>
        <v>18320</v>
      </c>
    </row>
    <row r="52" spans="1:16" ht="19.5" customHeight="1" x14ac:dyDescent="0.25">
      <c r="A52" s="476"/>
      <c r="B52" s="479"/>
      <c r="C52" s="482"/>
      <c r="D52" s="138" t="s">
        <v>78</v>
      </c>
      <c r="E52" s="138">
        <v>31.14</v>
      </c>
      <c r="F52" s="137">
        <v>8.1100000000000012</v>
      </c>
      <c r="G52" s="137">
        <v>6.23</v>
      </c>
      <c r="H52" s="137">
        <v>31.31</v>
      </c>
      <c r="I52" s="137">
        <v>9.7100000000000009</v>
      </c>
      <c r="J52" s="137">
        <v>0.01</v>
      </c>
      <c r="K52" s="137">
        <v>0</v>
      </c>
      <c r="L52" s="137">
        <v>0</v>
      </c>
      <c r="M52" s="137">
        <v>0</v>
      </c>
      <c r="N52" s="137">
        <v>0</v>
      </c>
      <c r="O52" s="134">
        <f>G52+L52</f>
        <v>6.23</v>
      </c>
      <c r="P52" s="135">
        <f>I52+N52</f>
        <v>9.7100000000000009</v>
      </c>
    </row>
    <row r="53" spans="1:16" ht="19.5" customHeight="1" x14ac:dyDescent="0.25">
      <c r="A53" s="476"/>
      <c r="B53" s="479"/>
      <c r="C53" s="482"/>
      <c r="D53" s="138" t="s">
        <v>15</v>
      </c>
      <c r="E53" s="138">
        <v>691.18</v>
      </c>
      <c r="F53" s="137">
        <v>373.76</v>
      </c>
      <c r="G53" s="137">
        <v>373.76</v>
      </c>
      <c r="H53" s="137">
        <v>1515.662</v>
      </c>
      <c r="I53" s="137">
        <v>1373.4</v>
      </c>
      <c r="J53" s="137">
        <v>656.59</v>
      </c>
      <c r="K53" s="137">
        <v>142</v>
      </c>
      <c r="L53" s="137">
        <v>133</v>
      </c>
      <c r="M53" s="137">
        <v>0</v>
      </c>
      <c r="N53" s="137">
        <v>0</v>
      </c>
      <c r="O53" s="134">
        <f>G53+L53</f>
        <v>506.76</v>
      </c>
      <c r="P53" s="135">
        <f>I53+N53</f>
        <v>1373.4</v>
      </c>
    </row>
    <row r="54" spans="1:16" ht="19.5" customHeight="1" x14ac:dyDescent="0.25">
      <c r="A54" s="476"/>
      <c r="B54" s="479"/>
      <c r="C54" s="482"/>
      <c r="D54" s="138" t="s">
        <v>16</v>
      </c>
      <c r="E54" s="138">
        <v>9577.27</v>
      </c>
      <c r="F54" s="137">
        <v>4631.25</v>
      </c>
      <c r="G54" s="137">
        <v>910.42921000000001</v>
      </c>
      <c r="H54" s="137">
        <v>1334.2</v>
      </c>
      <c r="I54" s="137">
        <v>693</v>
      </c>
      <c r="J54" s="137">
        <v>4935.01</v>
      </c>
      <c r="K54" s="137">
        <v>384.23</v>
      </c>
      <c r="L54" s="137">
        <v>124</v>
      </c>
      <c r="M54" s="137">
        <v>0</v>
      </c>
      <c r="N54" s="137">
        <v>0</v>
      </c>
      <c r="O54" s="134">
        <f>G54+L54</f>
        <v>1034.42921</v>
      </c>
      <c r="P54" s="135">
        <f>I54+N54</f>
        <v>693</v>
      </c>
    </row>
    <row r="55" spans="1:16" ht="19.5" customHeight="1" thickBot="1" x14ac:dyDescent="0.3">
      <c r="A55" s="476"/>
      <c r="B55" s="480"/>
      <c r="C55" s="483"/>
      <c r="D55" s="140" t="s">
        <v>17</v>
      </c>
      <c r="E55" s="140">
        <v>1742.65</v>
      </c>
      <c r="F55" s="139">
        <v>1243.3273300000001</v>
      </c>
      <c r="G55" s="139">
        <v>236.12733</v>
      </c>
      <c r="H55" s="139">
        <v>7991.4</v>
      </c>
      <c r="I55" s="139">
        <v>6866.1350000000002</v>
      </c>
      <c r="J55" s="139">
        <v>1377.77</v>
      </c>
      <c r="K55" s="139">
        <v>575.9</v>
      </c>
      <c r="L55" s="139">
        <v>1.66</v>
      </c>
      <c r="M55" s="139">
        <v>0</v>
      </c>
      <c r="N55" s="139">
        <v>0</v>
      </c>
      <c r="O55" s="134">
        <f>G55+L55</f>
        <v>237.78733</v>
      </c>
      <c r="P55" s="135">
        <f>I55+N55</f>
        <v>6866.1350000000002</v>
      </c>
    </row>
    <row r="56" spans="1:16" ht="19.5" customHeight="1" thickBot="1" x14ac:dyDescent="0.3">
      <c r="A56" s="477"/>
      <c r="B56" s="484" t="s">
        <v>18</v>
      </c>
      <c r="C56" s="485"/>
      <c r="D56" s="485"/>
      <c r="E56" s="141">
        <f>E51+E52+E53+E54+E55</f>
        <v>13198.91</v>
      </c>
      <c r="F56" s="141">
        <f t="shared" ref="F56:P56" si="7">F51+F52+F53+F54+F55</f>
        <v>7225.90733</v>
      </c>
      <c r="G56" s="141">
        <f>SUM(G51:G55)</f>
        <v>2146.5027399999999</v>
      </c>
      <c r="H56" s="141">
        <f t="shared" si="7"/>
        <v>24738.472000000002</v>
      </c>
      <c r="I56" s="141">
        <f t="shared" si="7"/>
        <v>27262.245000000003</v>
      </c>
      <c r="J56" s="141">
        <f t="shared" si="7"/>
        <v>7046.0400000000009</v>
      </c>
      <c r="K56" s="141">
        <f t="shared" si="7"/>
        <v>1175.3600000000001</v>
      </c>
      <c r="L56" s="141">
        <f t="shared" si="7"/>
        <v>258.66000000000003</v>
      </c>
      <c r="M56" s="141">
        <f t="shared" si="7"/>
        <v>0</v>
      </c>
      <c r="N56" s="141">
        <f t="shared" si="7"/>
        <v>0</v>
      </c>
      <c r="O56" s="141">
        <f t="shared" si="7"/>
        <v>2405.1627399999998</v>
      </c>
      <c r="P56" s="141">
        <f t="shared" si="7"/>
        <v>27262.245000000003</v>
      </c>
    </row>
    <row r="57" spans="1:16" ht="19.5" customHeight="1" x14ac:dyDescent="0.25">
      <c r="A57" s="475">
        <v>9</v>
      </c>
      <c r="B57" s="478" t="s">
        <v>126</v>
      </c>
      <c r="C57" s="481">
        <f>E62+J62</f>
        <v>15417.119999999999</v>
      </c>
      <c r="D57" s="133" t="s">
        <v>14</v>
      </c>
      <c r="E57" s="133">
        <v>393.26</v>
      </c>
      <c r="F57" s="132">
        <v>320.01</v>
      </c>
      <c r="G57" s="132">
        <v>250.53</v>
      </c>
      <c r="H57" s="132">
        <v>3536.97</v>
      </c>
      <c r="I57" s="132">
        <v>2510</v>
      </c>
      <c r="J57" s="132">
        <v>0</v>
      </c>
      <c r="K57" s="132"/>
      <c r="L57" s="132"/>
      <c r="M57" s="132"/>
      <c r="N57" s="132"/>
      <c r="O57" s="134">
        <f>G57+L57</f>
        <v>250.53</v>
      </c>
      <c r="P57" s="135">
        <f>I57+N57</f>
        <v>2510</v>
      </c>
    </row>
    <row r="58" spans="1:16" ht="19.5" customHeight="1" x14ac:dyDescent="0.25">
      <c r="A58" s="476"/>
      <c r="B58" s="479"/>
      <c r="C58" s="482"/>
      <c r="D58" s="138" t="s">
        <v>78</v>
      </c>
      <c r="E58" s="138">
        <v>0</v>
      </c>
      <c r="F58" s="137"/>
      <c r="G58" s="137"/>
      <c r="H58" s="137"/>
      <c r="I58" s="137"/>
      <c r="J58" s="137"/>
      <c r="K58" s="137"/>
      <c r="L58" s="137"/>
      <c r="M58" s="137"/>
      <c r="N58" s="137"/>
      <c r="O58" s="134">
        <f>G58+L58</f>
        <v>0</v>
      </c>
      <c r="P58" s="135">
        <f>I58+N58</f>
        <v>0</v>
      </c>
    </row>
    <row r="59" spans="1:16" ht="19.5" customHeight="1" x14ac:dyDescent="0.25">
      <c r="A59" s="476"/>
      <c r="B59" s="479"/>
      <c r="C59" s="482"/>
      <c r="D59" s="138" t="s">
        <v>15</v>
      </c>
      <c r="E59" s="138">
        <v>741.78</v>
      </c>
      <c r="F59" s="137">
        <v>425.91</v>
      </c>
      <c r="G59" s="137">
        <v>273.7</v>
      </c>
      <c r="H59" s="137" t="s">
        <v>127</v>
      </c>
      <c r="I59" s="137">
        <v>1068</v>
      </c>
      <c r="J59" s="137">
        <v>342.74</v>
      </c>
      <c r="K59" s="137"/>
      <c r="L59" s="137"/>
      <c r="M59" s="137"/>
      <c r="N59" s="137"/>
      <c r="O59" s="134">
        <f>G59+L59</f>
        <v>273.7</v>
      </c>
      <c r="P59" s="135">
        <f>I59+N59</f>
        <v>1068</v>
      </c>
    </row>
    <row r="60" spans="1:16" ht="19.5" customHeight="1" x14ac:dyDescent="0.25">
      <c r="A60" s="476"/>
      <c r="B60" s="479"/>
      <c r="C60" s="482"/>
      <c r="D60" s="138" t="s">
        <v>16</v>
      </c>
      <c r="E60" s="138">
        <v>4691.32</v>
      </c>
      <c r="F60" s="137">
        <v>1527.96</v>
      </c>
      <c r="G60" s="137">
        <v>160.93</v>
      </c>
      <c r="H60" s="137">
        <v>103.7</v>
      </c>
      <c r="I60" s="137" t="s">
        <v>128</v>
      </c>
      <c r="J60" s="137">
        <v>7393.62</v>
      </c>
      <c r="K60" s="137"/>
      <c r="L60" s="137"/>
      <c r="M60" s="137"/>
      <c r="N60" s="137"/>
      <c r="O60" s="134">
        <f>G60+L60</f>
        <v>160.93</v>
      </c>
      <c r="P60" s="135">
        <f>I60+N60</f>
        <v>424.7</v>
      </c>
    </row>
    <row r="61" spans="1:16" ht="19.5" customHeight="1" thickBot="1" x14ac:dyDescent="0.3">
      <c r="A61" s="476"/>
      <c r="B61" s="480"/>
      <c r="C61" s="483"/>
      <c r="D61" s="140" t="s">
        <v>17</v>
      </c>
      <c r="E61" s="140">
        <v>1241.46</v>
      </c>
      <c r="F61" s="139">
        <v>670</v>
      </c>
      <c r="G61" s="139" t="s">
        <v>129</v>
      </c>
      <c r="H61" s="139">
        <v>156</v>
      </c>
      <c r="I61" s="139" t="s">
        <v>130</v>
      </c>
      <c r="J61" s="139">
        <v>612.94000000000005</v>
      </c>
      <c r="K61" s="139" t="s">
        <v>131</v>
      </c>
      <c r="L61" s="139" t="s">
        <v>132</v>
      </c>
      <c r="M61" s="139" t="s">
        <v>133</v>
      </c>
      <c r="N61" s="139" t="s">
        <v>133</v>
      </c>
      <c r="O61" s="134">
        <f>G61+L61</f>
        <v>0.56000000000000005</v>
      </c>
      <c r="P61" s="135">
        <f>I61+N61</f>
        <v>38</v>
      </c>
    </row>
    <row r="62" spans="1:16" ht="19.5" customHeight="1" thickBot="1" x14ac:dyDescent="0.3">
      <c r="A62" s="477"/>
      <c r="B62" s="484" t="s">
        <v>18</v>
      </c>
      <c r="C62" s="485"/>
      <c r="D62" s="485"/>
      <c r="E62" s="141">
        <f>E57+E58+E59+E60+E61</f>
        <v>7067.82</v>
      </c>
      <c r="F62" s="141">
        <f t="shared" ref="F62:P62" si="8">F57+F58+F59+F60+F61</f>
        <v>2943.88</v>
      </c>
      <c r="G62" s="141">
        <f t="shared" si="8"/>
        <v>685.58</v>
      </c>
      <c r="H62" s="141">
        <f t="shared" si="8"/>
        <v>4634.07</v>
      </c>
      <c r="I62" s="141">
        <f t="shared" si="8"/>
        <v>4034.5</v>
      </c>
      <c r="J62" s="141">
        <f t="shared" si="8"/>
        <v>8349.2999999999993</v>
      </c>
      <c r="K62" s="141">
        <f t="shared" si="8"/>
        <v>6.4</v>
      </c>
      <c r="L62" s="141">
        <f t="shared" si="8"/>
        <v>0.14000000000000001</v>
      </c>
      <c r="M62" s="141">
        <f t="shared" si="8"/>
        <v>6.2</v>
      </c>
      <c r="N62" s="141">
        <f t="shared" si="8"/>
        <v>6.2</v>
      </c>
      <c r="O62" s="141">
        <f t="shared" si="8"/>
        <v>685.72</v>
      </c>
      <c r="P62" s="141">
        <f t="shared" si="8"/>
        <v>4040.7</v>
      </c>
    </row>
    <row r="63" spans="1:16" ht="19.5" customHeight="1" x14ac:dyDescent="0.25">
      <c r="A63" s="475">
        <v>10</v>
      </c>
      <c r="B63" s="478" t="s">
        <v>134</v>
      </c>
      <c r="C63" s="481">
        <f>E68+J68</f>
        <v>52465.8</v>
      </c>
      <c r="D63" s="133" t="s">
        <v>14</v>
      </c>
      <c r="E63" s="133">
        <v>6971.01</v>
      </c>
      <c r="F63" s="132">
        <v>5491.91</v>
      </c>
      <c r="G63" s="132">
        <v>3349.36</v>
      </c>
      <c r="H63" s="132">
        <v>26325.969000000001</v>
      </c>
      <c r="I63" s="132">
        <v>26325.969000000001</v>
      </c>
      <c r="J63" s="132">
        <v>19.899999999999999</v>
      </c>
      <c r="K63" s="132">
        <v>19.899999999999999</v>
      </c>
      <c r="L63" s="132"/>
      <c r="M63" s="132"/>
      <c r="N63" s="132"/>
      <c r="O63" s="134">
        <f>G63+L63</f>
        <v>3349.36</v>
      </c>
      <c r="P63" s="135">
        <f>I63+N63</f>
        <v>26325.969000000001</v>
      </c>
    </row>
    <row r="64" spans="1:16" ht="19.5" customHeight="1" x14ac:dyDescent="0.25">
      <c r="A64" s="476"/>
      <c r="B64" s="479"/>
      <c r="C64" s="482"/>
      <c r="D64" s="138" t="s">
        <v>78</v>
      </c>
      <c r="E64" s="138">
        <v>16.100000000000001</v>
      </c>
      <c r="F64" s="137">
        <v>16.100000000000001</v>
      </c>
      <c r="G64" s="137">
        <v>11</v>
      </c>
      <c r="H64" s="137">
        <v>98.8</v>
      </c>
      <c r="I64" s="137">
        <v>98.8</v>
      </c>
      <c r="J64" s="137">
        <v>0</v>
      </c>
      <c r="K64" s="137"/>
      <c r="L64" s="137"/>
      <c r="M64" s="137"/>
      <c r="N64" s="137"/>
      <c r="O64" s="134">
        <f>G64+L64</f>
        <v>11</v>
      </c>
      <c r="P64" s="135">
        <f>I64+N64</f>
        <v>98.8</v>
      </c>
    </row>
    <row r="65" spans="1:16" ht="19.5" customHeight="1" x14ac:dyDescent="0.25">
      <c r="A65" s="476"/>
      <c r="B65" s="479"/>
      <c r="C65" s="482"/>
      <c r="D65" s="138" t="s">
        <v>15</v>
      </c>
      <c r="E65" s="138">
        <v>8594.82</v>
      </c>
      <c r="F65" s="137">
        <v>2834.37</v>
      </c>
      <c r="G65" s="137">
        <v>4828.58</v>
      </c>
      <c r="H65" s="137">
        <v>25108.616000000002</v>
      </c>
      <c r="I65" s="137">
        <v>27068.564999999999</v>
      </c>
      <c r="J65" s="137">
        <v>1410.14</v>
      </c>
      <c r="K65" s="137">
        <v>1678.52</v>
      </c>
      <c r="L65" s="137">
        <v>839.58</v>
      </c>
      <c r="M65" s="137">
        <v>599.35199999999998</v>
      </c>
      <c r="N65" s="137">
        <v>599.35199999999998</v>
      </c>
      <c r="O65" s="134">
        <f>G65+L65</f>
        <v>5668.16</v>
      </c>
      <c r="P65" s="135">
        <f>I65+N65</f>
        <v>27667.916999999998</v>
      </c>
    </row>
    <row r="66" spans="1:16" ht="19.5" customHeight="1" x14ac:dyDescent="0.25">
      <c r="A66" s="476"/>
      <c r="B66" s="479"/>
      <c r="C66" s="482"/>
      <c r="D66" s="138" t="s">
        <v>16</v>
      </c>
      <c r="E66" s="138">
        <v>12600.29</v>
      </c>
      <c r="F66" s="137">
        <v>6712.11</v>
      </c>
      <c r="G66" s="137">
        <v>5675.61</v>
      </c>
      <c r="H66" s="137">
        <v>72241.47</v>
      </c>
      <c r="I66" s="137">
        <v>71125.47</v>
      </c>
      <c r="J66" s="137">
        <v>15907.33</v>
      </c>
      <c r="K66" s="137">
        <v>14121.01</v>
      </c>
      <c r="L66" s="137">
        <v>1767.06</v>
      </c>
      <c r="M66" s="137">
        <v>2052.5500000000002</v>
      </c>
      <c r="N66" s="137">
        <v>1642.04</v>
      </c>
      <c r="O66" s="134">
        <f>G66+L66</f>
        <v>7442.67</v>
      </c>
      <c r="P66" s="135">
        <f>I66+N66</f>
        <v>72767.509999999995</v>
      </c>
    </row>
    <row r="67" spans="1:16" ht="19.5" customHeight="1" thickBot="1" x14ac:dyDescent="0.3">
      <c r="A67" s="476"/>
      <c r="B67" s="480"/>
      <c r="C67" s="483"/>
      <c r="D67" s="140" t="s">
        <v>17</v>
      </c>
      <c r="E67" s="140">
        <v>1741.57</v>
      </c>
      <c r="F67" s="139">
        <v>1238.5999999999999</v>
      </c>
      <c r="G67" s="139">
        <v>65.94</v>
      </c>
      <c r="H67" s="139">
        <v>119.172</v>
      </c>
      <c r="I67" s="139">
        <v>119.172</v>
      </c>
      <c r="J67" s="139">
        <v>5204.6400000000003</v>
      </c>
      <c r="K67" s="139">
        <v>1423.21</v>
      </c>
      <c r="L67" s="139"/>
      <c r="M67" s="139"/>
      <c r="N67" s="139"/>
      <c r="O67" s="134">
        <f>G67+L67</f>
        <v>65.94</v>
      </c>
      <c r="P67" s="135">
        <f>I67+N67</f>
        <v>119.172</v>
      </c>
    </row>
    <row r="68" spans="1:16" ht="19.5" customHeight="1" thickBot="1" x14ac:dyDescent="0.3">
      <c r="A68" s="477"/>
      <c r="B68" s="484" t="s">
        <v>18</v>
      </c>
      <c r="C68" s="485"/>
      <c r="D68" s="485"/>
      <c r="E68" s="141">
        <f>E63+E64+E65+E66+E67</f>
        <v>29923.79</v>
      </c>
      <c r="F68" s="141">
        <f t="shared" ref="F68:P68" si="9">F63+F64+F65+F66+F67</f>
        <v>16293.090000000002</v>
      </c>
      <c r="G68" s="141">
        <f t="shared" si="9"/>
        <v>13930.49</v>
      </c>
      <c r="H68" s="141">
        <f t="shared" si="9"/>
        <v>123894.02700000002</v>
      </c>
      <c r="I68" s="141">
        <f t="shared" si="9"/>
        <v>124737.97600000001</v>
      </c>
      <c r="J68" s="141">
        <f t="shared" si="9"/>
        <v>22542.01</v>
      </c>
      <c r="K68" s="141">
        <f t="shared" si="9"/>
        <v>17242.64</v>
      </c>
      <c r="L68" s="141">
        <f t="shared" si="9"/>
        <v>2606.64</v>
      </c>
      <c r="M68" s="141">
        <f t="shared" si="9"/>
        <v>2651.902</v>
      </c>
      <c r="N68" s="141">
        <f t="shared" si="9"/>
        <v>2241.3919999999998</v>
      </c>
      <c r="O68" s="141">
        <f t="shared" si="9"/>
        <v>16537.13</v>
      </c>
      <c r="P68" s="141">
        <f t="shared" si="9"/>
        <v>126979.368</v>
      </c>
    </row>
    <row r="69" spans="1:16" ht="19.5" customHeight="1" x14ac:dyDescent="0.25">
      <c r="A69" s="475">
        <v>11</v>
      </c>
      <c r="B69" s="478" t="s">
        <v>135</v>
      </c>
      <c r="C69" s="481">
        <f>E74+J74</f>
        <v>39263.31</v>
      </c>
      <c r="D69" s="133" t="s">
        <v>14</v>
      </c>
      <c r="E69" s="133">
        <v>2479.4699999999998</v>
      </c>
      <c r="F69" s="132">
        <v>1693.2008999999998</v>
      </c>
      <c r="G69" s="132">
        <v>1330.1351999999999</v>
      </c>
      <c r="H69" s="132">
        <v>11699.74</v>
      </c>
      <c r="I69" s="132">
        <v>9905.7720000000008</v>
      </c>
      <c r="J69" s="132">
        <v>18.489999999999998</v>
      </c>
      <c r="K69" s="132">
        <v>4.49</v>
      </c>
      <c r="L69" s="132">
        <v>1.49</v>
      </c>
      <c r="M69" s="132">
        <v>0</v>
      </c>
      <c r="N69" s="132">
        <v>0</v>
      </c>
      <c r="O69" s="134">
        <f>G69+L69</f>
        <v>1331.6251999999999</v>
      </c>
      <c r="P69" s="135">
        <f>I69+N69</f>
        <v>9905.7720000000008</v>
      </c>
    </row>
    <row r="70" spans="1:16" ht="19.5" customHeight="1" x14ac:dyDescent="0.25">
      <c r="A70" s="476"/>
      <c r="B70" s="479"/>
      <c r="C70" s="482"/>
      <c r="D70" s="138" t="s">
        <v>78</v>
      </c>
      <c r="E70" s="138">
        <v>23.79</v>
      </c>
      <c r="F70" s="137">
        <v>23.79</v>
      </c>
      <c r="G70" s="137">
        <v>0</v>
      </c>
      <c r="H70" s="137">
        <v>0</v>
      </c>
      <c r="I70" s="137">
        <v>0</v>
      </c>
      <c r="J70" s="137"/>
      <c r="K70" s="137">
        <v>0</v>
      </c>
      <c r="L70" s="137">
        <v>0</v>
      </c>
      <c r="M70" s="137">
        <v>0</v>
      </c>
      <c r="N70" s="137">
        <v>0</v>
      </c>
      <c r="O70" s="134">
        <f t="shared" ref="O70:O79" si="10">G70+L70</f>
        <v>0</v>
      </c>
      <c r="P70" s="135">
        <f t="shared" ref="P70:P79" si="11">I70+N70</f>
        <v>0</v>
      </c>
    </row>
    <row r="71" spans="1:16" ht="19.5" customHeight="1" x14ac:dyDescent="0.25">
      <c r="A71" s="476"/>
      <c r="B71" s="479"/>
      <c r="C71" s="482"/>
      <c r="D71" s="138" t="s">
        <v>15</v>
      </c>
      <c r="E71" s="138">
        <v>788.04</v>
      </c>
      <c r="F71" s="137">
        <v>609.75350000000003</v>
      </c>
      <c r="G71" s="137">
        <v>296.41482999999999</v>
      </c>
      <c r="H71" s="137">
        <v>1088.498</v>
      </c>
      <c r="I71" s="137">
        <v>989.85800000000006</v>
      </c>
      <c r="J71" s="137"/>
      <c r="K71" s="137">
        <v>0</v>
      </c>
      <c r="L71" s="137">
        <v>0</v>
      </c>
      <c r="M71" s="137">
        <v>0</v>
      </c>
      <c r="N71" s="137">
        <v>0</v>
      </c>
      <c r="O71" s="134">
        <f t="shared" si="10"/>
        <v>296.41482999999999</v>
      </c>
      <c r="P71" s="135">
        <f t="shared" si="11"/>
        <v>989.85800000000006</v>
      </c>
    </row>
    <row r="72" spans="1:16" ht="19.5" customHeight="1" x14ac:dyDescent="0.25">
      <c r="A72" s="476"/>
      <c r="B72" s="479"/>
      <c r="C72" s="482"/>
      <c r="D72" s="138" t="s">
        <v>16</v>
      </c>
      <c r="E72" s="138">
        <v>25353.88</v>
      </c>
      <c r="F72" s="137">
        <v>19702.500599999999</v>
      </c>
      <c r="G72" s="137">
        <v>6788.6768009999996</v>
      </c>
      <c r="H72" s="137">
        <v>5591.2869999999994</v>
      </c>
      <c r="I72" s="137">
        <v>4309.4949999999999</v>
      </c>
      <c r="J72" s="137">
        <v>7172.27</v>
      </c>
      <c r="K72" s="137">
        <v>2742.08</v>
      </c>
      <c r="L72" s="137">
        <v>533.4</v>
      </c>
      <c r="M72" s="137">
        <v>0</v>
      </c>
      <c r="N72" s="137">
        <v>0</v>
      </c>
      <c r="O72" s="134">
        <f t="shared" si="10"/>
        <v>7322.0768009999993</v>
      </c>
      <c r="P72" s="135">
        <f t="shared" si="11"/>
        <v>4309.4949999999999</v>
      </c>
    </row>
    <row r="73" spans="1:16" ht="19.5" customHeight="1" thickBot="1" x14ac:dyDescent="0.3">
      <c r="A73" s="476"/>
      <c r="B73" s="480"/>
      <c r="C73" s="483"/>
      <c r="D73" s="140" t="s">
        <v>17</v>
      </c>
      <c r="E73" s="140">
        <v>2286.15</v>
      </c>
      <c r="F73" s="139">
        <v>531.25</v>
      </c>
      <c r="G73" s="139">
        <v>80.778999999999996</v>
      </c>
      <c r="H73" s="139">
        <v>289.59999999999997</v>
      </c>
      <c r="I73" s="139">
        <v>860.2</v>
      </c>
      <c r="J73" s="139">
        <v>1141.22</v>
      </c>
      <c r="K73" s="139">
        <v>481.13</v>
      </c>
      <c r="L73" s="139">
        <v>173.99</v>
      </c>
      <c r="M73" s="139">
        <v>0</v>
      </c>
      <c r="N73" s="139">
        <v>0</v>
      </c>
      <c r="O73" s="134">
        <f t="shared" si="10"/>
        <v>254.76900000000001</v>
      </c>
      <c r="P73" s="135">
        <f t="shared" si="11"/>
        <v>860.2</v>
      </c>
    </row>
    <row r="74" spans="1:16" ht="19.5" customHeight="1" thickBot="1" x14ac:dyDescent="0.3">
      <c r="A74" s="477"/>
      <c r="B74" s="484" t="s">
        <v>18</v>
      </c>
      <c r="C74" s="485"/>
      <c r="D74" s="485"/>
      <c r="E74" s="141">
        <f>E69+E70+E71+E72+E73</f>
        <v>30931.33</v>
      </c>
      <c r="F74" s="141">
        <f t="shared" ref="F74:P74" si="12">F69+F70+F71+F72+F73</f>
        <v>22560.494999999999</v>
      </c>
      <c r="G74" s="141">
        <f t="shared" si="12"/>
        <v>8496.0058310000004</v>
      </c>
      <c r="H74" s="141">
        <f t="shared" si="12"/>
        <v>18669.124999999996</v>
      </c>
      <c r="I74" s="141">
        <f t="shared" si="12"/>
        <v>16065.325000000001</v>
      </c>
      <c r="J74" s="141">
        <f t="shared" si="12"/>
        <v>8331.98</v>
      </c>
      <c r="K74" s="141">
        <f t="shared" si="12"/>
        <v>3227.7</v>
      </c>
      <c r="L74" s="141">
        <f t="shared" si="12"/>
        <v>708.88</v>
      </c>
      <c r="M74" s="141">
        <f t="shared" si="12"/>
        <v>0</v>
      </c>
      <c r="N74" s="141">
        <f t="shared" si="12"/>
        <v>0</v>
      </c>
      <c r="O74" s="141">
        <f t="shared" si="12"/>
        <v>9204.8858309999996</v>
      </c>
      <c r="P74" s="141">
        <f t="shared" si="12"/>
        <v>16065.325000000001</v>
      </c>
    </row>
    <row r="75" spans="1:16" ht="19.5" customHeight="1" x14ac:dyDescent="0.25">
      <c r="A75" s="567" t="s">
        <v>86</v>
      </c>
      <c r="B75" s="568"/>
      <c r="C75" s="560">
        <f>C69+C63+C57+C51+C45+C39+C33+C27+C21+C15+C9</f>
        <v>204596.57</v>
      </c>
      <c r="D75" s="241" t="s">
        <v>14</v>
      </c>
      <c r="E75" s="241">
        <f>E69+E63+E57+E51+E45+E39+E33+E27+E21+E15+E9</f>
        <v>13664.15</v>
      </c>
      <c r="F75" s="241">
        <f t="shared" ref="F75:N75" si="13">F69+F63+F57+F51+F45+F39+F33+F27+F21+F15+F9</f>
        <v>10676.9809</v>
      </c>
      <c r="G75" s="241">
        <f t="shared" si="13"/>
        <v>7213.1713999999993</v>
      </c>
      <c r="H75" s="241">
        <f t="shared" si="13"/>
        <v>67953.643000000011</v>
      </c>
      <c r="I75" s="241">
        <f t="shared" si="13"/>
        <v>75151.633000000002</v>
      </c>
      <c r="J75" s="241">
        <f t="shared" si="13"/>
        <v>199.08</v>
      </c>
      <c r="K75" s="241">
        <f t="shared" si="13"/>
        <v>139.74</v>
      </c>
      <c r="L75" s="241">
        <f t="shared" si="13"/>
        <v>42.21</v>
      </c>
      <c r="M75" s="241">
        <f t="shared" si="13"/>
        <v>154.6</v>
      </c>
      <c r="N75" s="241">
        <f t="shared" si="13"/>
        <v>126</v>
      </c>
      <c r="O75" s="241">
        <f>G75+L75</f>
        <v>7255.3813999999993</v>
      </c>
      <c r="P75" s="242">
        <f>I75+N75</f>
        <v>75277.633000000002</v>
      </c>
    </row>
    <row r="76" spans="1:16" ht="19.5" customHeight="1" x14ac:dyDescent="0.25">
      <c r="A76" s="569"/>
      <c r="B76" s="570"/>
      <c r="C76" s="561"/>
      <c r="D76" s="237" t="s">
        <v>78</v>
      </c>
      <c r="E76" s="237">
        <f t="shared" ref="E76:N79" si="14">E70+E64+E58+E52+E46+E40+E34+E28+E22+E16+E10</f>
        <v>113.8</v>
      </c>
      <c r="F76" s="237">
        <f t="shared" si="14"/>
        <v>98.47</v>
      </c>
      <c r="G76" s="237">
        <f t="shared" si="14"/>
        <v>27.869999999999997</v>
      </c>
      <c r="H76" s="237">
        <f t="shared" si="14"/>
        <v>1418.7099999999998</v>
      </c>
      <c r="I76" s="237">
        <f t="shared" si="14"/>
        <v>1352.61</v>
      </c>
      <c r="J76" s="237">
        <f t="shared" si="14"/>
        <v>0.01</v>
      </c>
      <c r="K76" s="237">
        <f t="shared" si="14"/>
        <v>0</v>
      </c>
      <c r="L76" s="237">
        <f t="shared" si="14"/>
        <v>0</v>
      </c>
      <c r="M76" s="237">
        <f t="shared" si="14"/>
        <v>0</v>
      </c>
      <c r="N76" s="237">
        <f t="shared" si="14"/>
        <v>0</v>
      </c>
      <c r="O76" s="241">
        <f t="shared" si="10"/>
        <v>27.869999999999997</v>
      </c>
      <c r="P76" s="242">
        <f t="shared" si="11"/>
        <v>1352.61</v>
      </c>
    </row>
    <row r="77" spans="1:16" ht="19.5" customHeight="1" x14ac:dyDescent="0.25">
      <c r="A77" s="569"/>
      <c r="B77" s="570"/>
      <c r="C77" s="561"/>
      <c r="D77" s="237" t="s">
        <v>15</v>
      </c>
      <c r="E77" s="237">
        <f t="shared" si="14"/>
        <v>17258.250000000004</v>
      </c>
      <c r="F77" s="237">
        <f t="shared" si="14"/>
        <v>7980.8734999999997</v>
      </c>
      <c r="G77" s="237">
        <f t="shared" si="14"/>
        <v>8023.05483</v>
      </c>
      <c r="H77" s="237">
        <f t="shared" si="14"/>
        <v>37572.47800000001</v>
      </c>
      <c r="I77" s="237">
        <f t="shared" si="14"/>
        <v>39812.749000000003</v>
      </c>
      <c r="J77" s="237">
        <f t="shared" si="14"/>
        <v>3448.83</v>
      </c>
      <c r="K77" s="237">
        <f t="shared" si="14"/>
        <v>2005.25</v>
      </c>
      <c r="L77" s="237">
        <f t="shared" si="14"/>
        <v>1136.6099999999999</v>
      </c>
      <c r="M77" s="237">
        <f t="shared" si="14"/>
        <v>673.41199999999992</v>
      </c>
      <c r="N77" s="237">
        <f t="shared" si="14"/>
        <v>686.61199999999997</v>
      </c>
      <c r="O77" s="241">
        <f t="shared" si="10"/>
        <v>9159.6648299999997</v>
      </c>
      <c r="P77" s="242">
        <f t="shared" si="11"/>
        <v>40499.361000000004</v>
      </c>
    </row>
    <row r="78" spans="1:16" ht="19.5" customHeight="1" x14ac:dyDescent="0.25">
      <c r="A78" s="569"/>
      <c r="B78" s="570"/>
      <c r="C78" s="561"/>
      <c r="D78" s="237" t="s">
        <v>16</v>
      </c>
      <c r="E78" s="237">
        <f t="shared" si="14"/>
        <v>78735.48</v>
      </c>
      <c r="F78" s="237">
        <f t="shared" si="14"/>
        <v>48493.81059999999</v>
      </c>
      <c r="G78" s="237">
        <f t="shared" si="14"/>
        <v>25211.866010999998</v>
      </c>
      <c r="H78" s="237">
        <f t="shared" si="14"/>
        <v>88036.306999999986</v>
      </c>
      <c r="I78" s="237">
        <f t="shared" si="14"/>
        <v>86383.816999999995</v>
      </c>
      <c r="J78" s="237">
        <f t="shared" si="14"/>
        <v>63539.75</v>
      </c>
      <c r="K78" s="237">
        <f t="shared" si="14"/>
        <v>19673.23</v>
      </c>
      <c r="L78" s="237">
        <f t="shared" si="14"/>
        <v>3086.26</v>
      </c>
      <c r="M78" s="237">
        <f t="shared" si="14"/>
        <v>2733.25</v>
      </c>
      <c r="N78" s="237">
        <f t="shared" si="14"/>
        <v>2834.64</v>
      </c>
      <c r="O78" s="241">
        <f t="shared" si="10"/>
        <v>28298.126011</v>
      </c>
      <c r="P78" s="242">
        <f t="shared" si="11"/>
        <v>89218.456999999995</v>
      </c>
    </row>
    <row r="79" spans="1:16" ht="19.5" customHeight="1" thickBot="1" x14ac:dyDescent="0.3">
      <c r="A79" s="569"/>
      <c r="B79" s="570"/>
      <c r="C79" s="562"/>
      <c r="D79" s="239" t="s">
        <v>17</v>
      </c>
      <c r="E79" s="239">
        <f t="shared" si="14"/>
        <v>12420.240000000002</v>
      </c>
      <c r="F79" s="239">
        <f t="shared" si="14"/>
        <v>6363.5173300000006</v>
      </c>
      <c r="G79" s="239">
        <f t="shared" si="14"/>
        <v>2033.8163299999999</v>
      </c>
      <c r="H79" s="239">
        <f t="shared" si="14"/>
        <v>10917.771999999997</v>
      </c>
      <c r="I79" s="239">
        <f t="shared" si="14"/>
        <v>11228.397000000001</v>
      </c>
      <c r="J79" s="239">
        <f t="shared" si="14"/>
        <v>15216.980000000001</v>
      </c>
      <c r="K79" s="239">
        <f t="shared" si="14"/>
        <v>2645.1400000000003</v>
      </c>
      <c r="L79" s="239">
        <f t="shared" si="14"/>
        <v>175.79</v>
      </c>
      <c r="M79" s="239">
        <f t="shared" si="14"/>
        <v>6.2</v>
      </c>
      <c r="N79" s="239">
        <f t="shared" si="14"/>
        <v>6.2</v>
      </c>
      <c r="O79" s="240">
        <f t="shared" si="10"/>
        <v>2209.6063300000001</v>
      </c>
      <c r="P79" s="262">
        <f t="shared" si="11"/>
        <v>11234.597000000002</v>
      </c>
    </row>
    <row r="80" spans="1:16" s="270" customFormat="1" ht="27" customHeight="1" thickBot="1" x14ac:dyDescent="0.3">
      <c r="A80" s="571" t="s">
        <v>20</v>
      </c>
      <c r="B80" s="572"/>
      <c r="C80" s="572"/>
      <c r="D80" s="573"/>
      <c r="E80" s="141">
        <f t="shared" ref="E80:P80" si="15">E75+E76+E77+E78+E79</f>
        <v>122191.92</v>
      </c>
      <c r="F80" s="141">
        <f t="shared" si="15"/>
        <v>73613.652329999983</v>
      </c>
      <c r="G80" s="141">
        <f t="shared" si="15"/>
        <v>42509.778571000003</v>
      </c>
      <c r="H80" s="141">
        <f t="shared" si="15"/>
        <v>205898.91000000003</v>
      </c>
      <c r="I80" s="141">
        <f t="shared" si="15"/>
        <v>213929.20600000001</v>
      </c>
      <c r="J80" s="141">
        <f t="shared" si="15"/>
        <v>82404.649999999994</v>
      </c>
      <c r="K80" s="141">
        <f t="shared" si="15"/>
        <v>24463.360000000001</v>
      </c>
      <c r="L80" s="141">
        <f t="shared" si="15"/>
        <v>4440.87</v>
      </c>
      <c r="M80" s="141">
        <f t="shared" si="15"/>
        <v>3567.4619999999995</v>
      </c>
      <c r="N80" s="141">
        <f t="shared" si="15"/>
        <v>3653.4519999999998</v>
      </c>
      <c r="O80" s="141">
        <f t="shared" si="15"/>
        <v>46950.648571000005</v>
      </c>
      <c r="P80" s="142">
        <f t="shared" si="15"/>
        <v>217582.658</v>
      </c>
    </row>
    <row r="87" s="270" customFormat="1" x14ac:dyDescent="0.25"/>
  </sheetData>
  <mergeCells count="65">
    <mergeCell ref="A80:D80"/>
    <mergeCell ref="A63:A68"/>
    <mergeCell ref="B63:B67"/>
    <mergeCell ref="C63:C67"/>
    <mergeCell ref="B68:D68"/>
    <mergeCell ref="A69:A74"/>
    <mergeCell ref="B69:B73"/>
    <mergeCell ref="C69:C73"/>
    <mergeCell ref="B74:D74"/>
    <mergeCell ref="A57:A62"/>
    <mergeCell ref="B57:B61"/>
    <mergeCell ref="C57:C61"/>
    <mergeCell ref="B62:D62"/>
    <mergeCell ref="A75:B79"/>
    <mergeCell ref="C75:C79"/>
    <mergeCell ref="A45:A50"/>
    <mergeCell ref="B45:B49"/>
    <mergeCell ref="C45:C49"/>
    <mergeCell ref="B50:D50"/>
    <mergeCell ref="A51:A56"/>
    <mergeCell ref="B51:B55"/>
    <mergeCell ref="C51:C55"/>
    <mergeCell ref="B56:D56"/>
    <mergeCell ref="A33:A38"/>
    <mergeCell ref="B33:B37"/>
    <mergeCell ref="C33:C37"/>
    <mergeCell ref="B38:D38"/>
    <mergeCell ref="A39:A44"/>
    <mergeCell ref="B39:B43"/>
    <mergeCell ref="C39:C43"/>
    <mergeCell ref="B44:D44"/>
    <mergeCell ref="A21:A26"/>
    <mergeCell ref="B21:B25"/>
    <mergeCell ref="C21:C25"/>
    <mergeCell ref="B26:D26"/>
    <mergeCell ref="A27:A32"/>
    <mergeCell ref="B27:B31"/>
    <mergeCell ref="C27:C31"/>
    <mergeCell ref="B32:D32"/>
    <mergeCell ref="M6:N6"/>
    <mergeCell ref="A15:A20"/>
    <mergeCell ref="B15:B19"/>
    <mergeCell ref="C15:C19"/>
    <mergeCell ref="B20:D20"/>
    <mergeCell ref="A9:A14"/>
    <mergeCell ref="B9:B13"/>
    <mergeCell ref="C9:C13"/>
    <mergeCell ref="B14:D14"/>
    <mergeCell ref="E6:E7"/>
    <mergeCell ref="B2:P2"/>
    <mergeCell ref="B3:P3"/>
    <mergeCell ref="B4:P4"/>
    <mergeCell ref="A5:A7"/>
    <mergeCell ref="B5:B7"/>
    <mergeCell ref="C5:C7"/>
    <mergeCell ref="D5:D7"/>
    <mergeCell ref="E5:I5"/>
    <mergeCell ref="J5:N5"/>
    <mergeCell ref="O5:P5"/>
    <mergeCell ref="O6:O7"/>
    <mergeCell ref="P6:P7"/>
    <mergeCell ref="F6:G6"/>
    <mergeCell ref="H6:I6"/>
    <mergeCell ref="J6:J7"/>
    <mergeCell ref="K6:L6"/>
  </mergeCells>
  <printOptions horizontalCentered="1"/>
  <pageMargins left="0" right="0" top="0.5" bottom="0.3" header="0.25" footer="0.25"/>
  <pageSetup paperSize="9" scale="75" orientation="landscape" r:id="rId1"/>
  <headerFooter alignWithMargins="0"/>
  <ignoredErrors>
    <ignoredError sqref="O14:P22 O26:P8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A726C-382C-4BA4-8DC0-E3A7363E2371}">
  <sheetPr>
    <tabColor rgb="FFFFFF00"/>
  </sheetPr>
  <dimension ref="A1:IV87"/>
  <sheetViews>
    <sheetView topLeftCell="A58" workbookViewId="0">
      <selection activeCell="D83" sqref="D83"/>
    </sheetView>
  </sheetViews>
  <sheetFormatPr defaultRowHeight="13.5" x14ac:dyDescent="0.25"/>
  <cols>
    <col min="1" max="1" width="4.7109375" style="353" customWidth="1"/>
    <col min="2" max="2" width="14" style="353" customWidth="1"/>
    <col min="3" max="3" width="19.5703125" style="353" customWidth="1"/>
    <col min="4" max="4" width="16.28515625" style="353" customWidth="1"/>
    <col min="5" max="5" width="16.85546875" style="353" customWidth="1"/>
    <col min="6" max="6" width="14.28515625" style="353" customWidth="1"/>
    <col min="7" max="7" width="8.5703125" style="353" customWidth="1"/>
    <col min="8" max="8" width="10.5703125" style="353" customWidth="1"/>
    <col min="9" max="9" width="9" style="353" customWidth="1"/>
    <col min="10" max="10" width="8.7109375" style="353" customWidth="1"/>
    <col min="11" max="11" width="14.7109375" style="353" customWidth="1"/>
    <col min="12" max="13" width="9.7109375" style="353" customWidth="1"/>
    <col min="14" max="14" width="12.42578125" style="353" customWidth="1"/>
    <col min="15" max="15" width="11.85546875" style="353" customWidth="1"/>
    <col min="16" max="16" width="11.7109375" style="353" customWidth="1"/>
    <col min="17" max="17" width="15.28515625" style="353" customWidth="1"/>
    <col min="18" max="20" width="9.140625" style="353"/>
    <col min="21" max="21" width="11" style="353" customWidth="1"/>
    <col min="22" max="256" width="9.140625" style="353"/>
    <col min="257" max="257" width="4.7109375" style="353" customWidth="1"/>
    <col min="258" max="258" width="16.85546875" style="353" customWidth="1"/>
    <col min="259" max="260" width="14.85546875" style="353" customWidth="1"/>
    <col min="261" max="261" width="11.7109375" style="353" customWidth="1"/>
    <col min="262" max="262" width="16.42578125" style="353" customWidth="1"/>
    <col min="263" max="263" width="13" style="353" customWidth="1"/>
    <col min="264" max="264" width="10.5703125" style="353" customWidth="1"/>
    <col min="265" max="265" width="12.7109375" style="353" customWidth="1"/>
    <col min="266" max="266" width="13.28515625" style="353" customWidth="1"/>
    <col min="267" max="267" width="14.7109375" style="353" customWidth="1"/>
    <col min="268" max="269" width="9.7109375" style="353" customWidth="1"/>
    <col min="270" max="270" width="12.42578125" style="353" customWidth="1"/>
    <col min="271" max="271" width="11.85546875" style="353" customWidth="1"/>
    <col min="272" max="272" width="11.7109375" style="353" customWidth="1"/>
    <col min="273" max="273" width="15.28515625" style="353" customWidth="1"/>
    <col min="274" max="276" width="9.140625" style="353"/>
    <col min="277" max="277" width="11" style="353" customWidth="1"/>
    <col min="278" max="512" width="9.140625" style="353"/>
    <col min="513" max="513" width="4.7109375" style="353" customWidth="1"/>
    <col min="514" max="514" width="16.85546875" style="353" customWidth="1"/>
    <col min="515" max="516" width="14.85546875" style="353" customWidth="1"/>
    <col min="517" max="517" width="11.7109375" style="353" customWidth="1"/>
    <col min="518" max="518" width="16.42578125" style="353" customWidth="1"/>
    <col min="519" max="519" width="13" style="353" customWidth="1"/>
    <col min="520" max="520" width="10.5703125" style="353" customWidth="1"/>
    <col min="521" max="521" width="12.7109375" style="353" customWidth="1"/>
    <col min="522" max="522" width="13.28515625" style="353" customWidth="1"/>
    <col min="523" max="523" width="14.7109375" style="353" customWidth="1"/>
    <col min="524" max="525" width="9.7109375" style="353" customWidth="1"/>
    <col min="526" max="526" width="12.42578125" style="353" customWidth="1"/>
    <col min="527" max="527" width="11.85546875" style="353" customWidth="1"/>
    <col min="528" max="528" width="11.7109375" style="353" customWidth="1"/>
    <col min="529" max="529" width="15.28515625" style="353" customWidth="1"/>
    <col min="530" max="532" width="9.140625" style="353"/>
    <col min="533" max="533" width="11" style="353" customWidth="1"/>
    <col min="534" max="768" width="9.140625" style="353"/>
    <col min="769" max="769" width="4.7109375" style="353" customWidth="1"/>
    <col min="770" max="770" width="16.85546875" style="353" customWidth="1"/>
    <col min="771" max="772" width="14.85546875" style="353" customWidth="1"/>
    <col min="773" max="773" width="11.7109375" style="353" customWidth="1"/>
    <col min="774" max="774" width="16.42578125" style="353" customWidth="1"/>
    <col min="775" max="775" width="13" style="353" customWidth="1"/>
    <col min="776" max="776" width="10.5703125" style="353" customWidth="1"/>
    <col min="777" max="777" width="12.7109375" style="353" customWidth="1"/>
    <col min="778" max="778" width="13.28515625" style="353" customWidth="1"/>
    <col min="779" max="779" width="14.7109375" style="353" customWidth="1"/>
    <col min="780" max="781" width="9.7109375" style="353" customWidth="1"/>
    <col min="782" max="782" width="12.42578125" style="353" customWidth="1"/>
    <col min="783" max="783" width="11.85546875" style="353" customWidth="1"/>
    <col min="784" max="784" width="11.7109375" style="353" customWidth="1"/>
    <col min="785" max="785" width="15.28515625" style="353" customWidth="1"/>
    <col min="786" max="788" width="9.140625" style="353"/>
    <col min="789" max="789" width="11" style="353" customWidth="1"/>
    <col min="790" max="1024" width="9.140625" style="353"/>
    <col min="1025" max="1025" width="4.7109375" style="353" customWidth="1"/>
    <col min="1026" max="1026" width="16.85546875" style="353" customWidth="1"/>
    <col min="1027" max="1028" width="14.85546875" style="353" customWidth="1"/>
    <col min="1029" max="1029" width="11.7109375" style="353" customWidth="1"/>
    <col min="1030" max="1030" width="16.42578125" style="353" customWidth="1"/>
    <col min="1031" max="1031" width="13" style="353" customWidth="1"/>
    <col min="1032" max="1032" width="10.5703125" style="353" customWidth="1"/>
    <col min="1033" max="1033" width="12.7109375" style="353" customWidth="1"/>
    <col min="1034" max="1034" width="13.28515625" style="353" customWidth="1"/>
    <col min="1035" max="1035" width="14.7109375" style="353" customWidth="1"/>
    <col min="1036" max="1037" width="9.7109375" style="353" customWidth="1"/>
    <col min="1038" max="1038" width="12.42578125" style="353" customWidth="1"/>
    <col min="1039" max="1039" width="11.85546875" style="353" customWidth="1"/>
    <col min="1040" max="1040" width="11.7109375" style="353" customWidth="1"/>
    <col min="1041" max="1041" width="15.28515625" style="353" customWidth="1"/>
    <col min="1042" max="1044" width="9.140625" style="353"/>
    <col min="1045" max="1045" width="11" style="353" customWidth="1"/>
    <col min="1046" max="1280" width="9.140625" style="353"/>
    <col min="1281" max="1281" width="4.7109375" style="353" customWidth="1"/>
    <col min="1282" max="1282" width="16.85546875" style="353" customWidth="1"/>
    <col min="1283" max="1284" width="14.85546875" style="353" customWidth="1"/>
    <col min="1285" max="1285" width="11.7109375" style="353" customWidth="1"/>
    <col min="1286" max="1286" width="16.42578125" style="353" customWidth="1"/>
    <col min="1287" max="1287" width="13" style="353" customWidth="1"/>
    <col min="1288" max="1288" width="10.5703125" style="353" customWidth="1"/>
    <col min="1289" max="1289" width="12.7109375" style="353" customWidth="1"/>
    <col min="1290" max="1290" width="13.28515625" style="353" customWidth="1"/>
    <col min="1291" max="1291" width="14.7109375" style="353" customWidth="1"/>
    <col min="1292" max="1293" width="9.7109375" style="353" customWidth="1"/>
    <col min="1294" max="1294" width="12.42578125" style="353" customWidth="1"/>
    <col min="1295" max="1295" width="11.85546875" style="353" customWidth="1"/>
    <col min="1296" max="1296" width="11.7109375" style="353" customWidth="1"/>
    <col min="1297" max="1297" width="15.28515625" style="353" customWidth="1"/>
    <col min="1298" max="1300" width="9.140625" style="353"/>
    <col min="1301" max="1301" width="11" style="353" customWidth="1"/>
    <col min="1302" max="1536" width="9.140625" style="353"/>
    <col min="1537" max="1537" width="4.7109375" style="353" customWidth="1"/>
    <col min="1538" max="1538" width="16.85546875" style="353" customWidth="1"/>
    <col min="1539" max="1540" width="14.85546875" style="353" customWidth="1"/>
    <col min="1541" max="1541" width="11.7109375" style="353" customWidth="1"/>
    <col min="1542" max="1542" width="16.42578125" style="353" customWidth="1"/>
    <col min="1543" max="1543" width="13" style="353" customWidth="1"/>
    <col min="1544" max="1544" width="10.5703125" style="353" customWidth="1"/>
    <col min="1545" max="1545" width="12.7109375" style="353" customWidth="1"/>
    <col min="1546" max="1546" width="13.28515625" style="353" customWidth="1"/>
    <col min="1547" max="1547" width="14.7109375" style="353" customWidth="1"/>
    <col min="1548" max="1549" width="9.7109375" style="353" customWidth="1"/>
    <col min="1550" max="1550" width="12.42578125" style="353" customWidth="1"/>
    <col min="1551" max="1551" width="11.85546875" style="353" customWidth="1"/>
    <col min="1552" max="1552" width="11.7109375" style="353" customWidth="1"/>
    <col min="1553" max="1553" width="15.28515625" style="353" customWidth="1"/>
    <col min="1554" max="1556" width="9.140625" style="353"/>
    <col min="1557" max="1557" width="11" style="353" customWidth="1"/>
    <col min="1558" max="1792" width="9.140625" style="353"/>
    <col min="1793" max="1793" width="4.7109375" style="353" customWidth="1"/>
    <col min="1794" max="1794" width="16.85546875" style="353" customWidth="1"/>
    <col min="1795" max="1796" width="14.85546875" style="353" customWidth="1"/>
    <col min="1797" max="1797" width="11.7109375" style="353" customWidth="1"/>
    <col min="1798" max="1798" width="16.42578125" style="353" customWidth="1"/>
    <col min="1799" max="1799" width="13" style="353" customWidth="1"/>
    <col min="1800" max="1800" width="10.5703125" style="353" customWidth="1"/>
    <col min="1801" max="1801" width="12.7109375" style="353" customWidth="1"/>
    <col min="1802" max="1802" width="13.28515625" style="353" customWidth="1"/>
    <col min="1803" max="1803" width="14.7109375" style="353" customWidth="1"/>
    <col min="1804" max="1805" width="9.7109375" style="353" customWidth="1"/>
    <col min="1806" max="1806" width="12.42578125" style="353" customWidth="1"/>
    <col min="1807" max="1807" width="11.85546875" style="353" customWidth="1"/>
    <col min="1808" max="1808" width="11.7109375" style="353" customWidth="1"/>
    <col min="1809" max="1809" width="15.28515625" style="353" customWidth="1"/>
    <col min="1810" max="1812" width="9.140625" style="353"/>
    <col min="1813" max="1813" width="11" style="353" customWidth="1"/>
    <col min="1814" max="2048" width="9.140625" style="353"/>
    <col min="2049" max="2049" width="4.7109375" style="353" customWidth="1"/>
    <col min="2050" max="2050" width="16.85546875" style="353" customWidth="1"/>
    <col min="2051" max="2052" width="14.85546875" style="353" customWidth="1"/>
    <col min="2053" max="2053" width="11.7109375" style="353" customWidth="1"/>
    <col min="2054" max="2054" width="16.42578125" style="353" customWidth="1"/>
    <col min="2055" max="2055" width="13" style="353" customWidth="1"/>
    <col min="2056" max="2056" width="10.5703125" style="353" customWidth="1"/>
    <col min="2057" max="2057" width="12.7109375" style="353" customWidth="1"/>
    <col min="2058" max="2058" width="13.28515625" style="353" customWidth="1"/>
    <col min="2059" max="2059" width="14.7109375" style="353" customWidth="1"/>
    <col min="2060" max="2061" width="9.7109375" style="353" customWidth="1"/>
    <col min="2062" max="2062" width="12.42578125" style="353" customWidth="1"/>
    <col min="2063" max="2063" width="11.85546875" style="353" customWidth="1"/>
    <col min="2064" max="2064" width="11.7109375" style="353" customWidth="1"/>
    <col min="2065" max="2065" width="15.28515625" style="353" customWidth="1"/>
    <col min="2066" max="2068" width="9.140625" style="353"/>
    <col min="2069" max="2069" width="11" style="353" customWidth="1"/>
    <col min="2070" max="2304" width="9.140625" style="353"/>
    <col min="2305" max="2305" width="4.7109375" style="353" customWidth="1"/>
    <col min="2306" max="2306" width="16.85546875" style="353" customWidth="1"/>
    <col min="2307" max="2308" width="14.85546875" style="353" customWidth="1"/>
    <col min="2309" max="2309" width="11.7109375" style="353" customWidth="1"/>
    <col min="2310" max="2310" width="16.42578125" style="353" customWidth="1"/>
    <col min="2311" max="2311" width="13" style="353" customWidth="1"/>
    <col min="2312" max="2312" width="10.5703125" style="353" customWidth="1"/>
    <col min="2313" max="2313" width="12.7109375" style="353" customWidth="1"/>
    <col min="2314" max="2314" width="13.28515625" style="353" customWidth="1"/>
    <col min="2315" max="2315" width="14.7109375" style="353" customWidth="1"/>
    <col min="2316" max="2317" width="9.7109375" style="353" customWidth="1"/>
    <col min="2318" max="2318" width="12.42578125" style="353" customWidth="1"/>
    <col min="2319" max="2319" width="11.85546875" style="353" customWidth="1"/>
    <col min="2320" max="2320" width="11.7109375" style="353" customWidth="1"/>
    <col min="2321" max="2321" width="15.28515625" style="353" customWidth="1"/>
    <col min="2322" max="2324" width="9.140625" style="353"/>
    <col min="2325" max="2325" width="11" style="353" customWidth="1"/>
    <col min="2326" max="2560" width="9.140625" style="353"/>
    <col min="2561" max="2561" width="4.7109375" style="353" customWidth="1"/>
    <col min="2562" max="2562" width="16.85546875" style="353" customWidth="1"/>
    <col min="2563" max="2564" width="14.85546875" style="353" customWidth="1"/>
    <col min="2565" max="2565" width="11.7109375" style="353" customWidth="1"/>
    <col min="2566" max="2566" width="16.42578125" style="353" customWidth="1"/>
    <col min="2567" max="2567" width="13" style="353" customWidth="1"/>
    <col min="2568" max="2568" width="10.5703125" style="353" customWidth="1"/>
    <col min="2569" max="2569" width="12.7109375" style="353" customWidth="1"/>
    <col min="2570" max="2570" width="13.28515625" style="353" customWidth="1"/>
    <col min="2571" max="2571" width="14.7109375" style="353" customWidth="1"/>
    <col min="2572" max="2573" width="9.7109375" style="353" customWidth="1"/>
    <col min="2574" max="2574" width="12.42578125" style="353" customWidth="1"/>
    <col min="2575" max="2575" width="11.85546875" style="353" customWidth="1"/>
    <col min="2576" max="2576" width="11.7109375" style="353" customWidth="1"/>
    <col min="2577" max="2577" width="15.28515625" style="353" customWidth="1"/>
    <col min="2578" max="2580" width="9.140625" style="353"/>
    <col min="2581" max="2581" width="11" style="353" customWidth="1"/>
    <col min="2582" max="2816" width="9.140625" style="353"/>
    <col min="2817" max="2817" width="4.7109375" style="353" customWidth="1"/>
    <col min="2818" max="2818" width="16.85546875" style="353" customWidth="1"/>
    <col min="2819" max="2820" width="14.85546875" style="353" customWidth="1"/>
    <col min="2821" max="2821" width="11.7109375" style="353" customWidth="1"/>
    <col min="2822" max="2822" width="16.42578125" style="353" customWidth="1"/>
    <col min="2823" max="2823" width="13" style="353" customWidth="1"/>
    <col min="2824" max="2824" width="10.5703125" style="353" customWidth="1"/>
    <col min="2825" max="2825" width="12.7109375" style="353" customWidth="1"/>
    <col min="2826" max="2826" width="13.28515625" style="353" customWidth="1"/>
    <col min="2827" max="2827" width="14.7109375" style="353" customWidth="1"/>
    <col min="2828" max="2829" width="9.7109375" style="353" customWidth="1"/>
    <col min="2830" max="2830" width="12.42578125" style="353" customWidth="1"/>
    <col min="2831" max="2831" width="11.85546875" style="353" customWidth="1"/>
    <col min="2832" max="2832" width="11.7109375" style="353" customWidth="1"/>
    <col min="2833" max="2833" width="15.28515625" style="353" customWidth="1"/>
    <col min="2834" max="2836" width="9.140625" style="353"/>
    <col min="2837" max="2837" width="11" style="353" customWidth="1"/>
    <col min="2838" max="3072" width="9.140625" style="353"/>
    <col min="3073" max="3073" width="4.7109375" style="353" customWidth="1"/>
    <col min="3074" max="3074" width="16.85546875" style="353" customWidth="1"/>
    <col min="3075" max="3076" width="14.85546875" style="353" customWidth="1"/>
    <col min="3077" max="3077" width="11.7109375" style="353" customWidth="1"/>
    <col min="3078" max="3078" width="16.42578125" style="353" customWidth="1"/>
    <col min="3079" max="3079" width="13" style="353" customWidth="1"/>
    <col min="3080" max="3080" width="10.5703125" style="353" customWidth="1"/>
    <col min="3081" max="3081" width="12.7109375" style="353" customWidth="1"/>
    <col min="3082" max="3082" width="13.28515625" style="353" customWidth="1"/>
    <col min="3083" max="3083" width="14.7109375" style="353" customWidth="1"/>
    <col min="3084" max="3085" width="9.7109375" style="353" customWidth="1"/>
    <col min="3086" max="3086" width="12.42578125" style="353" customWidth="1"/>
    <col min="3087" max="3087" width="11.85546875" style="353" customWidth="1"/>
    <col min="3088" max="3088" width="11.7109375" style="353" customWidth="1"/>
    <col min="3089" max="3089" width="15.28515625" style="353" customWidth="1"/>
    <col min="3090" max="3092" width="9.140625" style="353"/>
    <col min="3093" max="3093" width="11" style="353" customWidth="1"/>
    <col min="3094" max="3328" width="9.140625" style="353"/>
    <col min="3329" max="3329" width="4.7109375" style="353" customWidth="1"/>
    <col min="3330" max="3330" width="16.85546875" style="353" customWidth="1"/>
    <col min="3331" max="3332" width="14.85546875" style="353" customWidth="1"/>
    <col min="3333" max="3333" width="11.7109375" style="353" customWidth="1"/>
    <col min="3334" max="3334" width="16.42578125" style="353" customWidth="1"/>
    <col min="3335" max="3335" width="13" style="353" customWidth="1"/>
    <col min="3336" max="3336" width="10.5703125" style="353" customWidth="1"/>
    <col min="3337" max="3337" width="12.7109375" style="353" customWidth="1"/>
    <col min="3338" max="3338" width="13.28515625" style="353" customWidth="1"/>
    <col min="3339" max="3339" width="14.7109375" style="353" customWidth="1"/>
    <col min="3340" max="3341" width="9.7109375" style="353" customWidth="1"/>
    <col min="3342" max="3342" width="12.42578125" style="353" customWidth="1"/>
    <col min="3343" max="3343" width="11.85546875" style="353" customWidth="1"/>
    <col min="3344" max="3344" width="11.7109375" style="353" customWidth="1"/>
    <col min="3345" max="3345" width="15.28515625" style="353" customWidth="1"/>
    <col min="3346" max="3348" width="9.140625" style="353"/>
    <col min="3349" max="3349" width="11" style="353" customWidth="1"/>
    <col min="3350" max="3584" width="9.140625" style="353"/>
    <col min="3585" max="3585" width="4.7109375" style="353" customWidth="1"/>
    <col min="3586" max="3586" width="16.85546875" style="353" customWidth="1"/>
    <col min="3587" max="3588" width="14.85546875" style="353" customWidth="1"/>
    <col min="3589" max="3589" width="11.7109375" style="353" customWidth="1"/>
    <col min="3590" max="3590" width="16.42578125" style="353" customWidth="1"/>
    <col min="3591" max="3591" width="13" style="353" customWidth="1"/>
    <col min="3592" max="3592" width="10.5703125" style="353" customWidth="1"/>
    <col min="3593" max="3593" width="12.7109375" style="353" customWidth="1"/>
    <col min="3594" max="3594" width="13.28515625" style="353" customWidth="1"/>
    <col min="3595" max="3595" width="14.7109375" style="353" customWidth="1"/>
    <col min="3596" max="3597" width="9.7109375" style="353" customWidth="1"/>
    <col min="3598" max="3598" width="12.42578125" style="353" customWidth="1"/>
    <col min="3599" max="3599" width="11.85546875" style="353" customWidth="1"/>
    <col min="3600" max="3600" width="11.7109375" style="353" customWidth="1"/>
    <col min="3601" max="3601" width="15.28515625" style="353" customWidth="1"/>
    <col min="3602" max="3604" width="9.140625" style="353"/>
    <col min="3605" max="3605" width="11" style="353" customWidth="1"/>
    <col min="3606" max="3840" width="9.140625" style="353"/>
    <col min="3841" max="3841" width="4.7109375" style="353" customWidth="1"/>
    <col min="3842" max="3842" width="16.85546875" style="353" customWidth="1"/>
    <col min="3843" max="3844" width="14.85546875" style="353" customWidth="1"/>
    <col min="3845" max="3845" width="11.7109375" style="353" customWidth="1"/>
    <col min="3846" max="3846" width="16.42578125" style="353" customWidth="1"/>
    <col min="3847" max="3847" width="13" style="353" customWidth="1"/>
    <col min="3848" max="3848" width="10.5703125" style="353" customWidth="1"/>
    <col min="3849" max="3849" width="12.7109375" style="353" customWidth="1"/>
    <col min="3850" max="3850" width="13.28515625" style="353" customWidth="1"/>
    <col min="3851" max="3851" width="14.7109375" style="353" customWidth="1"/>
    <col min="3852" max="3853" width="9.7109375" style="353" customWidth="1"/>
    <col min="3854" max="3854" width="12.42578125" style="353" customWidth="1"/>
    <col min="3855" max="3855" width="11.85546875" style="353" customWidth="1"/>
    <col min="3856" max="3856" width="11.7109375" style="353" customWidth="1"/>
    <col min="3857" max="3857" width="15.28515625" style="353" customWidth="1"/>
    <col min="3858" max="3860" width="9.140625" style="353"/>
    <col min="3861" max="3861" width="11" style="353" customWidth="1"/>
    <col min="3862" max="4096" width="9.140625" style="353"/>
    <col min="4097" max="4097" width="4.7109375" style="353" customWidth="1"/>
    <col min="4098" max="4098" width="16.85546875" style="353" customWidth="1"/>
    <col min="4099" max="4100" width="14.85546875" style="353" customWidth="1"/>
    <col min="4101" max="4101" width="11.7109375" style="353" customWidth="1"/>
    <col min="4102" max="4102" width="16.42578125" style="353" customWidth="1"/>
    <col min="4103" max="4103" width="13" style="353" customWidth="1"/>
    <col min="4104" max="4104" width="10.5703125" style="353" customWidth="1"/>
    <col min="4105" max="4105" width="12.7109375" style="353" customWidth="1"/>
    <col min="4106" max="4106" width="13.28515625" style="353" customWidth="1"/>
    <col min="4107" max="4107" width="14.7109375" style="353" customWidth="1"/>
    <col min="4108" max="4109" width="9.7109375" style="353" customWidth="1"/>
    <col min="4110" max="4110" width="12.42578125" style="353" customWidth="1"/>
    <col min="4111" max="4111" width="11.85546875" style="353" customWidth="1"/>
    <col min="4112" max="4112" width="11.7109375" style="353" customWidth="1"/>
    <col min="4113" max="4113" width="15.28515625" style="353" customWidth="1"/>
    <col min="4114" max="4116" width="9.140625" style="353"/>
    <col min="4117" max="4117" width="11" style="353" customWidth="1"/>
    <col min="4118" max="4352" width="9.140625" style="353"/>
    <col min="4353" max="4353" width="4.7109375" style="353" customWidth="1"/>
    <col min="4354" max="4354" width="16.85546875" style="353" customWidth="1"/>
    <col min="4355" max="4356" width="14.85546875" style="353" customWidth="1"/>
    <col min="4357" max="4357" width="11.7109375" style="353" customWidth="1"/>
    <col min="4358" max="4358" width="16.42578125" style="353" customWidth="1"/>
    <col min="4359" max="4359" width="13" style="353" customWidth="1"/>
    <col min="4360" max="4360" width="10.5703125" style="353" customWidth="1"/>
    <col min="4361" max="4361" width="12.7109375" style="353" customWidth="1"/>
    <col min="4362" max="4362" width="13.28515625" style="353" customWidth="1"/>
    <col min="4363" max="4363" width="14.7109375" style="353" customWidth="1"/>
    <col min="4364" max="4365" width="9.7109375" style="353" customWidth="1"/>
    <col min="4366" max="4366" width="12.42578125" style="353" customWidth="1"/>
    <col min="4367" max="4367" width="11.85546875" style="353" customWidth="1"/>
    <col min="4368" max="4368" width="11.7109375" style="353" customWidth="1"/>
    <col min="4369" max="4369" width="15.28515625" style="353" customWidth="1"/>
    <col min="4370" max="4372" width="9.140625" style="353"/>
    <col min="4373" max="4373" width="11" style="353" customWidth="1"/>
    <col min="4374" max="4608" width="9.140625" style="353"/>
    <col min="4609" max="4609" width="4.7109375" style="353" customWidth="1"/>
    <col min="4610" max="4610" width="16.85546875" style="353" customWidth="1"/>
    <col min="4611" max="4612" width="14.85546875" style="353" customWidth="1"/>
    <col min="4613" max="4613" width="11.7109375" style="353" customWidth="1"/>
    <col min="4614" max="4614" width="16.42578125" style="353" customWidth="1"/>
    <col min="4615" max="4615" width="13" style="353" customWidth="1"/>
    <col min="4616" max="4616" width="10.5703125" style="353" customWidth="1"/>
    <col min="4617" max="4617" width="12.7109375" style="353" customWidth="1"/>
    <col min="4618" max="4618" width="13.28515625" style="353" customWidth="1"/>
    <col min="4619" max="4619" width="14.7109375" style="353" customWidth="1"/>
    <col min="4620" max="4621" width="9.7109375" style="353" customWidth="1"/>
    <col min="4622" max="4622" width="12.42578125" style="353" customWidth="1"/>
    <col min="4623" max="4623" width="11.85546875" style="353" customWidth="1"/>
    <col min="4624" max="4624" width="11.7109375" style="353" customWidth="1"/>
    <col min="4625" max="4625" width="15.28515625" style="353" customWidth="1"/>
    <col min="4626" max="4628" width="9.140625" style="353"/>
    <col min="4629" max="4629" width="11" style="353" customWidth="1"/>
    <col min="4630" max="4864" width="9.140625" style="353"/>
    <col min="4865" max="4865" width="4.7109375" style="353" customWidth="1"/>
    <col min="4866" max="4866" width="16.85546875" style="353" customWidth="1"/>
    <col min="4867" max="4868" width="14.85546875" style="353" customWidth="1"/>
    <col min="4869" max="4869" width="11.7109375" style="353" customWidth="1"/>
    <col min="4870" max="4870" width="16.42578125" style="353" customWidth="1"/>
    <col min="4871" max="4871" width="13" style="353" customWidth="1"/>
    <col min="4872" max="4872" width="10.5703125" style="353" customWidth="1"/>
    <col min="4873" max="4873" width="12.7109375" style="353" customWidth="1"/>
    <col min="4874" max="4874" width="13.28515625" style="353" customWidth="1"/>
    <col min="4875" max="4875" width="14.7109375" style="353" customWidth="1"/>
    <col min="4876" max="4877" width="9.7109375" style="353" customWidth="1"/>
    <col min="4878" max="4878" width="12.42578125" style="353" customWidth="1"/>
    <col min="4879" max="4879" width="11.85546875" style="353" customWidth="1"/>
    <col min="4880" max="4880" width="11.7109375" style="353" customWidth="1"/>
    <col min="4881" max="4881" width="15.28515625" style="353" customWidth="1"/>
    <col min="4882" max="4884" width="9.140625" style="353"/>
    <col min="4885" max="4885" width="11" style="353" customWidth="1"/>
    <col min="4886" max="5120" width="9.140625" style="353"/>
    <col min="5121" max="5121" width="4.7109375" style="353" customWidth="1"/>
    <col min="5122" max="5122" width="16.85546875" style="353" customWidth="1"/>
    <col min="5123" max="5124" width="14.85546875" style="353" customWidth="1"/>
    <col min="5125" max="5125" width="11.7109375" style="353" customWidth="1"/>
    <col min="5126" max="5126" width="16.42578125" style="353" customWidth="1"/>
    <col min="5127" max="5127" width="13" style="353" customWidth="1"/>
    <col min="5128" max="5128" width="10.5703125" style="353" customWidth="1"/>
    <col min="5129" max="5129" width="12.7109375" style="353" customWidth="1"/>
    <col min="5130" max="5130" width="13.28515625" style="353" customWidth="1"/>
    <col min="5131" max="5131" width="14.7109375" style="353" customWidth="1"/>
    <col min="5132" max="5133" width="9.7109375" style="353" customWidth="1"/>
    <col min="5134" max="5134" width="12.42578125" style="353" customWidth="1"/>
    <col min="5135" max="5135" width="11.85546875" style="353" customWidth="1"/>
    <col min="5136" max="5136" width="11.7109375" style="353" customWidth="1"/>
    <col min="5137" max="5137" width="15.28515625" style="353" customWidth="1"/>
    <col min="5138" max="5140" width="9.140625" style="353"/>
    <col min="5141" max="5141" width="11" style="353" customWidth="1"/>
    <col min="5142" max="5376" width="9.140625" style="353"/>
    <col min="5377" max="5377" width="4.7109375" style="353" customWidth="1"/>
    <col min="5378" max="5378" width="16.85546875" style="353" customWidth="1"/>
    <col min="5379" max="5380" width="14.85546875" style="353" customWidth="1"/>
    <col min="5381" max="5381" width="11.7109375" style="353" customWidth="1"/>
    <col min="5382" max="5382" width="16.42578125" style="353" customWidth="1"/>
    <col min="5383" max="5383" width="13" style="353" customWidth="1"/>
    <col min="5384" max="5384" width="10.5703125" style="353" customWidth="1"/>
    <col min="5385" max="5385" width="12.7109375" style="353" customWidth="1"/>
    <col min="5386" max="5386" width="13.28515625" style="353" customWidth="1"/>
    <col min="5387" max="5387" width="14.7109375" style="353" customWidth="1"/>
    <col min="5388" max="5389" width="9.7109375" style="353" customWidth="1"/>
    <col min="5390" max="5390" width="12.42578125" style="353" customWidth="1"/>
    <col min="5391" max="5391" width="11.85546875" style="353" customWidth="1"/>
    <col min="5392" max="5392" width="11.7109375" style="353" customWidth="1"/>
    <col min="5393" max="5393" width="15.28515625" style="353" customWidth="1"/>
    <col min="5394" max="5396" width="9.140625" style="353"/>
    <col min="5397" max="5397" width="11" style="353" customWidth="1"/>
    <col min="5398" max="5632" width="9.140625" style="353"/>
    <col min="5633" max="5633" width="4.7109375" style="353" customWidth="1"/>
    <col min="5634" max="5634" width="16.85546875" style="353" customWidth="1"/>
    <col min="5635" max="5636" width="14.85546875" style="353" customWidth="1"/>
    <col min="5637" max="5637" width="11.7109375" style="353" customWidth="1"/>
    <col min="5638" max="5638" width="16.42578125" style="353" customWidth="1"/>
    <col min="5639" max="5639" width="13" style="353" customWidth="1"/>
    <col min="5640" max="5640" width="10.5703125" style="353" customWidth="1"/>
    <col min="5641" max="5641" width="12.7109375" style="353" customWidth="1"/>
    <col min="5642" max="5642" width="13.28515625" style="353" customWidth="1"/>
    <col min="5643" max="5643" width="14.7109375" style="353" customWidth="1"/>
    <col min="5644" max="5645" width="9.7109375" style="353" customWidth="1"/>
    <col min="5646" max="5646" width="12.42578125" style="353" customWidth="1"/>
    <col min="5647" max="5647" width="11.85546875" style="353" customWidth="1"/>
    <col min="5648" max="5648" width="11.7109375" style="353" customWidth="1"/>
    <col min="5649" max="5649" width="15.28515625" style="353" customWidth="1"/>
    <col min="5650" max="5652" width="9.140625" style="353"/>
    <col min="5653" max="5653" width="11" style="353" customWidth="1"/>
    <col min="5654" max="5888" width="9.140625" style="353"/>
    <col min="5889" max="5889" width="4.7109375" style="353" customWidth="1"/>
    <col min="5890" max="5890" width="16.85546875" style="353" customWidth="1"/>
    <col min="5891" max="5892" width="14.85546875" style="353" customWidth="1"/>
    <col min="5893" max="5893" width="11.7109375" style="353" customWidth="1"/>
    <col min="5894" max="5894" width="16.42578125" style="353" customWidth="1"/>
    <col min="5895" max="5895" width="13" style="353" customWidth="1"/>
    <col min="5896" max="5896" width="10.5703125" style="353" customWidth="1"/>
    <col min="5897" max="5897" width="12.7109375" style="353" customWidth="1"/>
    <col min="5898" max="5898" width="13.28515625" style="353" customWidth="1"/>
    <col min="5899" max="5899" width="14.7109375" style="353" customWidth="1"/>
    <col min="5900" max="5901" width="9.7109375" style="353" customWidth="1"/>
    <col min="5902" max="5902" width="12.42578125" style="353" customWidth="1"/>
    <col min="5903" max="5903" width="11.85546875" style="353" customWidth="1"/>
    <col min="5904" max="5904" width="11.7109375" style="353" customWidth="1"/>
    <col min="5905" max="5905" width="15.28515625" style="353" customWidth="1"/>
    <col min="5906" max="5908" width="9.140625" style="353"/>
    <col min="5909" max="5909" width="11" style="353" customWidth="1"/>
    <col min="5910" max="6144" width="9.140625" style="353"/>
    <col min="6145" max="6145" width="4.7109375" style="353" customWidth="1"/>
    <col min="6146" max="6146" width="16.85546875" style="353" customWidth="1"/>
    <col min="6147" max="6148" width="14.85546875" style="353" customWidth="1"/>
    <col min="6149" max="6149" width="11.7109375" style="353" customWidth="1"/>
    <col min="6150" max="6150" width="16.42578125" style="353" customWidth="1"/>
    <col min="6151" max="6151" width="13" style="353" customWidth="1"/>
    <col min="6152" max="6152" width="10.5703125" style="353" customWidth="1"/>
    <col min="6153" max="6153" width="12.7109375" style="353" customWidth="1"/>
    <col min="6154" max="6154" width="13.28515625" style="353" customWidth="1"/>
    <col min="6155" max="6155" width="14.7109375" style="353" customWidth="1"/>
    <col min="6156" max="6157" width="9.7109375" style="353" customWidth="1"/>
    <col min="6158" max="6158" width="12.42578125" style="353" customWidth="1"/>
    <col min="6159" max="6159" width="11.85546875" style="353" customWidth="1"/>
    <col min="6160" max="6160" width="11.7109375" style="353" customWidth="1"/>
    <col min="6161" max="6161" width="15.28515625" style="353" customWidth="1"/>
    <col min="6162" max="6164" width="9.140625" style="353"/>
    <col min="6165" max="6165" width="11" style="353" customWidth="1"/>
    <col min="6166" max="6400" width="9.140625" style="353"/>
    <col min="6401" max="6401" width="4.7109375" style="353" customWidth="1"/>
    <col min="6402" max="6402" width="16.85546875" style="353" customWidth="1"/>
    <col min="6403" max="6404" width="14.85546875" style="353" customWidth="1"/>
    <col min="6405" max="6405" width="11.7109375" style="353" customWidth="1"/>
    <col min="6406" max="6406" width="16.42578125" style="353" customWidth="1"/>
    <col min="6407" max="6407" width="13" style="353" customWidth="1"/>
    <col min="6408" max="6408" width="10.5703125" style="353" customWidth="1"/>
    <col min="6409" max="6409" width="12.7109375" style="353" customWidth="1"/>
    <col min="6410" max="6410" width="13.28515625" style="353" customWidth="1"/>
    <col min="6411" max="6411" width="14.7109375" style="353" customWidth="1"/>
    <col min="6412" max="6413" width="9.7109375" style="353" customWidth="1"/>
    <col min="6414" max="6414" width="12.42578125" style="353" customWidth="1"/>
    <col min="6415" max="6415" width="11.85546875" style="353" customWidth="1"/>
    <col min="6416" max="6416" width="11.7109375" style="353" customWidth="1"/>
    <col min="6417" max="6417" width="15.28515625" style="353" customWidth="1"/>
    <col min="6418" max="6420" width="9.140625" style="353"/>
    <col min="6421" max="6421" width="11" style="353" customWidth="1"/>
    <col min="6422" max="6656" width="9.140625" style="353"/>
    <col min="6657" max="6657" width="4.7109375" style="353" customWidth="1"/>
    <col min="6658" max="6658" width="16.85546875" style="353" customWidth="1"/>
    <col min="6659" max="6660" width="14.85546875" style="353" customWidth="1"/>
    <col min="6661" max="6661" width="11.7109375" style="353" customWidth="1"/>
    <col min="6662" max="6662" width="16.42578125" style="353" customWidth="1"/>
    <col min="6663" max="6663" width="13" style="353" customWidth="1"/>
    <col min="6664" max="6664" width="10.5703125" style="353" customWidth="1"/>
    <col min="6665" max="6665" width="12.7109375" style="353" customWidth="1"/>
    <col min="6666" max="6666" width="13.28515625" style="353" customWidth="1"/>
    <col min="6667" max="6667" width="14.7109375" style="353" customWidth="1"/>
    <col min="6668" max="6669" width="9.7109375" style="353" customWidth="1"/>
    <col min="6670" max="6670" width="12.42578125" style="353" customWidth="1"/>
    <col min="6671" max="6671" width="11.85546875" style="353" customWidth="1"/>
    <col min="6672" max="6672" width="11.7109375" style="353" customWidth="1"/>
    <col min="6673" max="6673" width="15.28515625" style="353" customWidth="1"/>
    <col min="6674" max="6676" width="9.140625" style="353"/>
    <col min="6677" max="6677" width="11" style="353" customWidth="1"/>
    <col min="6678" max="6912" width="9.140625" style="353"/>
    <col min="6913" max="6913" width="4.7109375" style="353" customWidth="1"/>
    <col min="6914" max="6914" width="16.85546875" style="353" customWidth="1"/>
    <col min="6915" max="6916" width="14.85546875" style="353" customWidth="1"/>
    <col min="6917" max="6917" width="11.7109375" style="353" customWidth="1"/>
    <col min="6918" max="6918" width="16.42578125" style="353" customWidth="1"/>
    <col min="6919" max="6919" width="13" style="353" customWidth="1"/>
    <col min="6920" max="6920" width="10.5703125" style="353" customWidth="1"/>
    <col min="6921" max="6921" width="12.7109375" style="353" customWidth="1"/>
    <col min="6922" max="6922" width="13.28515625" style="353" customWidth="1"/>
    <col min="6923" max="6923" width="14.7109375" style="353" customWidth="1"/>
    <col min="6924" max="6925" width="9.7109375" style="353" customWidth="1"/>
    <col min="6926" max="6926" width="12.42578125" style="353" customWidth="1"/>
    <col min="6927" max="6927" width="11.85546875" style="353" customWidth="1"/>
    <col min="6928" max="6928" width="11.7109375" style="353" customWidth="1"/>
    <col min="6929" max="6929" width="15.28515625" style="353" customWidth="1"/>
    <col min="6930" max="6932" width="9.140625" style="353"/>
    <col min="6933" max="6933" width="11" style="353" customWidth="1"/>
    <col min="6934" max="7168" width="9.140625" style="353"/>
    <col min="7169" max="7169" width="4.7109375" style="353" customWidth="1"/>
    <col min="7170" max="7170" width="16.85546875" style="353" customWidth="1"/>
    <col min="7171" max="7172" width="14.85546875" style="353" customWidth="1"/>
    <col min="7173" max="7173" width="11.7109375" style="353" customWidth="1"/>
    <col min="7174" max="7174" width="16.42578125" style="353" customWidth="1"/>
    <col min="7175" max="7175" width="13" style="353" customWidth="1"/>
    <col min="7176" max="7176" width="10.5703125" style="353" customWidth="1"/>
    <col min="7177" max="7177" width="12.7109375" style="353" customWidth="1"/>
    <col min="7178" max="7178" width="13.28515625" style="353" customWidth="1"/>
    <col min="7179" max="7179" width="14.7109375" style="353" customWidth="1"/>
    <col min="7180" max="7181" width="9.7109375" style="353" customWidth="1"/>
    <col min="7182" max="7182" width="12.42578125" style="353" customWidth="1"/>
    <col min="7183" max="7183" width="11.85546875" style="353" customWidth="1"/>
    <col min="7184" max="7184" width="11.7109375" style="353" customWidth="1"/>
    <col min="7185" max="7185" width="15.28515625" style="353" customWidth="1"/>
    <col min="7186" max="7188" width="9.140625" style="353"/>
    <col min="7189" max="7189" width="11" style="353" customWidth="1"/>
    <col min="7190" max="7424" width="9.140625" style="353"/>
    <col min="7425" max="7425" width="4.7109375" style="353" customWidth="1"/>
    <col min="7426" max="7426" width="16.85546875" style="353" customWidth="1"/>
    <col min="7427" max="7428" width="14.85546875" style="353" customWidth="1"/>
    <col min="7429" max="7429" width="11.7109375" style="353" customWidth="1"/>
    <col min="7430" max="7430" width="16.42578125" style="353" customWidth="1"/>
    <col min="7431" max="7431" width="13" style="353" customWidth="1"/>
    <col min="7432" max="7432" width="10.5703125" style="353" customWidth="1"/>
    <col min="7433" max="7433" width="12.7109375" style="353" customWidth="1"/>
    <col min="7434" max="7434" width="13.28515625" style="353" customWidth="1"/>
    <col min="7435" max="7435" width="14.7109375" style="353" customWidth="1"/>
    <col min="7436" max="7437" width="9.7109375" style="353" customWidth="1"/>
    <col min="7438" max="7438" width="12.42578125" style="353" customWidth="1"/>
    <col min="7439" max="7439" width="11.85546875" style="353" customWidth="1"/>
    <col min="7440" max="7440" width="11.7109375" style="353" customWidth="1"/>
    <col min="7441" max="7441" width="15.28515625" style="353" customWidth="1"/>
    <col min="7442" max="7444" width="9.140625" style="353"/>
    <col min="7445" max="7445" width="11" style="353" customWidth="1"/>
    <col min="7446" max="7680" width="9.140625" style="353"/>
    <col min="7681" max="7681" width="4.7109375" style="353" customWidth="1"/>
    <col min="7682" max="7682" width="16.85546875" style="353" customWidth="1"/>
    <col min="7683" max="7684" width="14.85546875" style="353" customWidth="1"/>
    <col min="7685" max="7685" width="11.7109375" style="353" customWidth="1"/>
    <col min="7686" max="7686" width="16.42578125" style="353" customWidth="1"/>
    <col min="7687" max="7687" width="13" style="353" customWidth="1"/>
    <col min="7688" max="7688" width="10.5703125" style="353" customWidth="1"/>
    <col min="7689" max="7689" width="12.7109375" style="353" customWidth="1"/>
    <col min="7690" max="7690" width="13.28515625" style="353" customWidth="1"/>
    <col min="7691" max="7691" width="14.7109375" style="353" customWidth="1"/>
    <col min="7692" max="7693" width="9.7109375" style="353" customWidth="1"/>
    <col min="7694" max="7694" width="12.42578125" style="353" customWidth="1"/>
    <col min="7695" max="7695" width="11.85546875" style="353" customWidth="1"/>
    <col min="7696" max="7696" width="11.7109375" style="353" customWidth="1"/>
    <col min="7697" max="7697" width="15.28515625" style="353" customWidth="1"/>
    <col min="7698" max="7700" width="9.140625" style="353"/>
    <col min="7701" max="7701" width="11" style="353" customWidth="1"/>
    <col min="7702" max="7936" width="9.140625" style="353"/>
    <col min="7937" max="7937" width="4.7109375" style="353" customWidth="1"/>
    <col min="7938" max="7938" width="16.85546875" style="353" customWidth="1"/>
    <col min="7939" max="7940" width="14.85546875" style="353" customWidth="1"/>
    <col min="7941" max="7941" width="11.7109375" style="353" customWidth="1"/>
    <col min="7942" max="7942" width="16.42578125" style="353" customWidth="1"/>
    <col min="7943" max="7943" width="13" style="353" customWidth="1"/>
    <col min="7944" max="7944" width="10.5703125" style="353" customWidth="1"/>
    <col min="7945" max="7945" width="12.7109375" style="353" customWidth="1"/>
    <col min="7946" max="7946" width="13.28515625" style="353" customWidth="1"/>
    <col min="7947" max="7947" width="14.7109375" style="353" customWidth="1"/>
    <col min="7948" max="7949" width="9.7109375" style="353" customWidth="1"/>
    <col min="7950" max="7950" width="12.42578125" style="353" customWidth="1"/>
    <col min="7951" max="7951" width="11.85546875" style="353" customWidth="1"/>
    <col min="7952" max="7952" width="11.7109375" style="353" customWidth="1"/>
    <col min="7953" max="7953" width="15.28515625" style="353" customWidth="1"/>
    <col min="7954" max="7956" width="9.140625" style="353"/>
    <col min="7957" max="7957" width="11" style="353" customWidth="1"/>
    <col min="7958" max="8192" width="9.140625" style="353"/>
    <col min="8193" max="8193" width="4.7109375" style="353" customWidth="1"/>
    <col min="8194" max="8194" width="16.85546875" style="353" customWidth="1"/>
    <col min="8195" max="8196" width="14.85546875" style="353" customWidth="1"/>
    <col min="8197" max="8197" width="11.7109375" style="353" customWidth="1"/>
    <col min="8198" max="8198" width="16.42578125" style="353" customWidth="1"/>
    <col min="8199" max="8199" width="13" style="353" customWidth="1"/>
    <col min="8200" max="8200" width="10.5703125" style="353" customWidth="1"/>
    <col min="8201" max="8201" width="12.7109375" style="353" customWidth="1"/>
    <col min="8202" max="8202" width="13.28515625" style="353" customWidth="1"/>
    <col min="8203" max="8203" width="14.7109375" style="353" customWidth="1"/>
    <col min="8204" max="8205" width="9.7109375" style="353" customWidth="1"/>
    <col min="8206" max="8206" width="12.42578125" style="353" customWidth="1"/>
    <col min="8207" max="8207" width="11.85546875" style="353" customWidth="1"/>
    <col min="8208" max="8208" width="11.7109375" style="353" customWidth="1"/>
    <col min="8209" max="8209" width="15.28515625" style="353" customWidth="1"/>
    <col min="8210" max="8212" width="9.140625" style="353"/>
    <col min="8213" max="8213" width="11" style="353" customWidth="1"/>
    <col min="8214" max="8448" width="9.140625" style="353"/>
    <col min="8449" max="8449" width="4.7109375" style="353" customWidth="1"/>
    <col min="8450" max="8450" width="16.85546875" style="353" customWidth="1"/>
    <col min="8451" max="8452" width="14.85546875" style="353" customWidth="1"/>
    <col min="8453" max="8453" width="11.7109375" style="353" customWidth="1"/>
    <col min="8454" max="8454" width="16.42578125" style="353" customWidth="1"/>
    <col min="8455" max="8455" width="13" style="353" customWidth="1"/>
    <col min="8456" max="8456" width="10.5703125" style="353" customWidth="1"/>
    <col min="8457" max="8457" width="12.7109375" style="353" customWidth="1"/>
    <col min="8458" max="8458" width="13.28515625" style="353" customWidth="1"/>
    <col min="8459" max="8459" width="14.7109375" style="353" customWidth="1"/>
    <col min="8460" max="8461" width="9.7109375" style="353" customWidth="1"/>
    <col min="8462" max="8462" width="12.42578125" style="353" customWidth="1"/>
    <col min="8463" max="8463" width="11.85546875" style="353" customWidth="1"/>
    <col min="8464" max="8464" width="11.7109375" style="353" customWidth="1"/>
    <col min="8465" max="8465" width="15.28515625" style="353" customWidth="1"/>
    <col min="8466" max="8468" width="9.140625" style="353"/>
    <col min="8469" max="8469" width="11" style="353" customWidth="1"/>
    <col min="8470" max="8704" width="9.140625" style="353"/>
    <col min="8705" max="8705" width="4.7109375" style="353" customWidth="1"/>
    <col min="8706" max="8706" width="16.85546875" style="353" customWidth="1"/>
    <col min="8707" max="8708" width="14.85546875" style="353" customWidth="1"/>
    <col min="8709" max="8709" width="11.7109375" style="353" customWidth="1"/>
    <col min="8710" max="8710" width="16.42578125" style="353" customWidth="1"/>
    <col min="8711" max="8711" width="13" style="353" customWidth="1"/>
    <col min="8712" max="8712" width="10.5703125" style="353" customWidth="1"/>
    <col min="8713" max="8713" width="12.7109375" style="353" customWidth="1"/>
    <col min="8714" max="8714" width="13.28515625" style="353" customWidth="1"/>
    <col min="8715" max="8715" width="14.7109375" style="353" customWidth="1"/>
    <col min="8716" max="8717" width="9.7109375" style="353" customWidth="1"/>
    <col min="8718" max="8718" width="12.42578125" style="353" customWidth="1"/>
    <col min="8719" max="8719" width="11.85546875" style="353" customWidth="1"/>
    <col min="8720" max="8720" width="11.7109375" style="353" customWidth="1"/>
    <col min="8721" max="8721" width="15.28515625" style="353" customWidth="1"/>
    <col min="8722" max="8724" width="9.140625" style="353"/>
    <col min="8725" max="8725" width="11" style="353" customWidth="1"/>
    <col min="8726" max="8960" width="9.140625" style="353"/>
    <col min="8961" max="8961" width="4.7109375" style="353" customWidth="1"/>
    <col min="8962" max="8962" width="16.85546875" style="353" customWidth="1"/>
    <col min="8963" max="8964" width="14.85546875" style="353" customWidth="1"/>
    <col min="8965" max="8965" width="11.7109375" style="353" customWidth="1"/>
    <col min="8966" max="8966" width="16.42578125" style="353" customWidth="1"/>
    <col min="8967" max="8967" width="13" style="353" customWidth="1"/>
    <col min="8968" max="8968" width="10.5703125" style="353" customWidth="1"/>
    <col min="8969" max="8969" width="12.7109375" style="353" customWidth="1"/>
    <col min="8970" max="8970" width="13.28515625" style="353" customWidth="1"/>
    <col min="8971" max="8971" width="14.7109375" style="353" customWidth="1"/>
    <col min="8972" max="8973" width="9.7109375" style="353" customWidth="1"/>
    <col min="8974" max="8974" width="12.42578125" style="353" customWidth="1"/>
    <col min="8975" max="8975" width="11.85546875" style="353" customWidth="1"/>
    <col min="8976" max="8976" width="11.7109375" style="353" customWidth="1"/>
    <col min="8977" max="8977" width="15.28515625" style="353" customWidth="1"/>
    <col min="8978" max="8980" width="9.140625" style="353"/>
    <col min="8981" max="8981" width="11" style="353" customWidth="1"/>
    <col min="8982" max="9216" width="9.140625" style="353"/>
    <col min="9217" max="9217" width="4.7109375" style="353" customWidth="1"/>
    <col min="9218" max="9218" width="16.85546875" style="353" customWidth="1"/>
    <col min="9219" max="9220" width="14.85546875" style="353" customWidth="1"/>
    <col min="9221" max="9221" width="11.7109375" style="353" customWidth="1"/>
    <col min="9222" max="9222" width="16.42578125" style="353" customWidth="1"/>
    <col min="9223" max="9223" width="13" style="353" customWidth="1"/>
    <col min="9224" max="9224" width="10.5703125" style="353" customWidth="1"/>
    <col min="9225" max="9225" width="12.7109375" style="353" customWidth="1"/>
    <col min="9226" max="9226" width="13.28515625" style="353" customWidth="1"/>
    <col min="9227" max="9227" width="14.7109375" style="353" customWidth="1"/>
    <col min="9228" max="9229" width="9.7109375" style="353" customWidth="1"/>
    <col min="9230" max="9230" width="12.42578125" style="353" customWidth="1"/>
    <col min="9231" max="9231" width="11.85546875" style="353" customWidth="1"/>
    <col min="9232" max="9232" width="11.7109375" style="353" customWidth="1"/>
    <col min="9233" max="9233" width="15.28515625" style="353" customWidth="1"/>
    <col min="9234" max="9236" width="9.140625" style="353"/>
    <col min="9237" max="9237" width="11" style="353" customWidth="1"/>
    <col min="9238" max="9472" width="9.140625" style="353"/>
    <col min="9473" max="9473" width="4.7109375" style="353" customWidth="1"/>
    <col min="9474" max="9474" width="16.85546875" style="353" customWidth="1"/>
    <col min="9475" max="9476" width="14.85546875" style="353" customWidth="1"/>
    <col min="9477" max="9477" width="11.7109375" style="353" customWidth="1"/>
    <col min="9478" max="9478" width="16.42578125" style="353" customWidth="1"/>
    <col min="9479" max="9479" width="13" style="353" customWidth="1"/>
    <col min="9480" max="9480" width="10.5703125" style="353" customWidth="1"/>
    <col min="9481" max="9481" width="12.7109375" style="353" customWidth="1"/>
    <col min="9482" max="9482" width="13.28515625" style="353" customWidth="1"/>
    <col min="9483" max="9483" width="14.7109375" style="353" customWidth="1"/>
    <col min="9484" max="9485" width="9.7109375" style="353" customWidth="1"/>
    <col min="9486" max="9486" width="12.42578125" style="353" customWidth="1"/>
    <col min="9487" max="9487" width="11.85546875" style="353" customWidth="1"/>
    <col min="9488" max="9488" width="11.7109375" style="353" customWidth="1"/>
    <col min="9489" max="9489" width="15.28515625" style="353" customWidth="1"/>
    <col min="9490" max="9492" width="9.140625" style="353"/>
    <col min="9493" max="9493" width="11" style="353" customWidth="1"/>
    <col min="9494" max="9728" width="9.140625" style="353"/>
    <col min="9729" max="9729" width="4.7109375" style="353" customWidth="1"/>
    <col min="9730" max="9730" width="16.85546875" style="353" customWidth="1"/>
    <col min="9731" max="9732" width="14.85546875" style="353" customWidth="1"/>
    <col min="9733" max="9733" width="11.7109375" style="353" customWidth="1"/>
    <col min="9734" max="9734" width="16.42578125" style="353" customWidth="1"/>
    <col min="9735" max="9735" width="13" style="353" customWidth="1"/>
    <col min="9736" max="9736" width="10.5703125" style="353" customWidth="1"/>
    <col min="9737" max="9737" width="12.7109375" style="353" customWidth="1"/>
    <col min="9738" max="9738" width="13.28515625" style="353" customWidth="1"/>
    <col min="9739" max="9739" width="14.7109375" style="353" customWidth="1"/>
    <col min="9740" max="9741" width="9.7109375" style="353" customWidth="1"/>
    <col min="9742" max="9742" width="12.42578125" style="353" customWidth="1"/>
    <col min="9743" max="9743" width="11.85546875" style="353" customWidth="1"/>
    <col min="9744" max="9744" width="11.7109375" style="353" customWidth="1"/>
    <col min="9745" max="9745" width="15.28515625" style="353" customWidth="1"/>
    <col min="9746" max="9748" width="9.140625" style="353"/>
    <col min="9749" max="9749" width="11" style="353" customWidth="1"/>
    <col min="9750" max="9984" width="9.140625" style="353"/>
    <col min="9985" max="9985" width="4.7109375" style="353" customWidth="1"/>
    <col min="9986" max="9986" width="16.85546875" style="353" customWidth="1"/>
    <col min="9987" max="9988" width="14.85546875" style="353" customWidth="1"/>
    <col min="9989" max="9989" width="11.7109375" style="353" customWidth="1"/>
    <col min="9990" max="9990" width="16.42578125" style="353" customWidth="1"/>
    <col min="9991" max="9991" width="13" style="353" customWidth="1"/>
    <col min="9992" max="9992" width="10.5703125" style="353" customWidth="1"/>
    <col min="9993" max="9993" width="12.7109375" style="353" customWidth="1"/>
    <col min="9994" max="9994" width="13.28515625" style="353" customWidth="1"/>
    <col min="9995" max="9995" width="14.7109375" style="353" customWidth="1"/>
    <col min="9996" max="9997" width="9.7109375" style="353" customWidth="1"/>
    <col min="9998" max="9998" width="12.42578125" style="353" customWidth="1"/>
    <col min="9999" max="9999" width="11.85546875" style="353" customWidth="1"/>
    <col min="10000" max="10000" width="11.7109375" style="353" customWidth="1"/>
    <col min="10001" max="10001" width="15.28515625" style="353" customWidth="1"/>
    <col min="10002" max="10004" width="9.140625" style="353"/>
    <col min="10005" max="10005" width="11" style="353" customWidth="1"/>
    <col min="10006" max="10240" width="9.140625" style="353"/>
    <col min="10241" max="10241" width="4.7109375" style="353" customWidth="1"/>
    <col min="10242" max="10242" width="16.85546875" style="353" customWidth="1"/>
    <col min="10243" max="10244" width="14.85546875" style="353" customWidth="1"/>
    <col min="10245" max="10245" width="11.7109375" style="353" customWidth="1"/>
    <col min="10246" max="10246" width="16.42578125" style="353" customWidth="1"/>
    <col min="10247" max="10247" width="13" style="353" customWidth="1"/>
    <col min="10248" max="10248" width="10.5703125" style="353" customWidth="1"/>
    <col min="10249" max="10249" width="12.7109375" style="353" customWidth="1"/>
    <col min="10250" max="10250" width="13.28515625" style="353" customWidth="1"/>
    <col min="10251" max="10251" width="14.7109375" style="353" customWidth="1"/>
    <col min="10252" max="10253" width="9.7109375" style="353" customWidth="1"/>
    <col min="10254" max="10254" width="12.42578125" style="353" customWidth="1"/>
    <col min="10255" max="10255" width="11.85546875" style="353" customWidth="1"/>
    <col min="10256" max="10256" width="11.7109375" style="353" customWidth="1"/>
    <col min="10257" max="10257" width="15.28515625" style="353" customWidth="1"/>
    <col min="10258" max="10260" width="9.140625" style="353"/>
    <col min="10261" max="10261" width="11" style="353" customWidth="1"/>
    <col min="10262" max="10496" width="9.140625" style="353"/>
    <col min="10497" max="10497" width="4.7109375" style="353" customWidth="1"/>
    <col min="10498" max="10498" width="16.85546875" style="353" customWidth="1"/>
    <col min="10499" max="10500" width="14.85546875" style="353" customWidth="1"/>
    <col min="10501" max="10501" width="11.7109375" style="353" customWidth="1"/>
    <col min="10502" max="10502" width="16.42578125" style="353" customWidth="1"/>
    <col min="10503" max="10503" width="13" style="353" customWidth="1"/>
    <col min="10504" max="10504" width="10.5703125" style="353" customWidth="1"/>
    <col min="10505" max="10505" width="12.7109375" style="353" customWidth="1"/>
    <col min="10506" max="10506" width="13.28515625" style="353" customWidth="1"/>
    <col min="10507" max="10507" width="14.7109375" style="353" customWidth="1"/>
    <col min="10508" max="10509" width="9.7109375" style="353" customWidth="1"/>
    <col min="10510" max="10510" width="12.42578125" style="353" customWidth="1"/>
    <col min="10511" max="10511" width="11.85546875" style="353" customWidth="1"/>
    <col min="10512" max="10512" width="11.7109375" style="353" customWidth="1"/>
    <col min="10513" max="10513" width="15.28515625" style="353" customWidth="1"/>
    <col min="10514" max="10516" width="9.140625" style="353"/>
    <col min="10517" max="10517" width="11" style="353" customWidth="1"/>
    <col min="10518" max="10752" width="9.140625" style="353"/>
    <col min="10753" max="10753" width="4.7109375" style="353" customWidth="1"/>
    <col min="10754" max="10754" width="16.85546875" style="353" customWidth="1"/>
    <col min="10755" max="10756" width="14.85546875" style="353" customWidth="1"/>
    <col min="10757" max="10757" width="11.7109375" style="353" customWidth="1"/>
    <col min="10758" max="10758" width="16.42578125" style="353" customWidth="1"/>
    <col min="10759" max="10759" width="13" style="353" customWidth="1"/>
    <col min="10760" max="10760" width="10.5703125" style="353" customWidth="1"/>
    <col min="10761" max="10761" width="12.7109375" style="353" customWidth="1"/>
    <col min="10762" max="10762" width="13.28515625" style="353" customWidth="1"/>
    <col min="10763" max="10763" width="14.7109375" style="353" customWidth="1"/>
    <col min="10764" max="10765" width="9.7109375" style="353" customWidth="1"/>
    <col min="10766" max="10766" width="12.42578125" style="353" customWidth="1"/>
    <col min="10767" max="10767" width="11.85546875" style="353" customWidth="1"/>
    <col min="10768" max="10768" width="11.7109375" style="353" customWidth="1"/>
    <col min="10769" max="10769" width="15.28515625" style="353" customWidth="1"/>
    <col min="10770" max="10772" width="9.140625" style="353"/>
    <col min="10773" max="10773" width="11" style="353" customWidth="1"/>
    <col min="10774" max="11008" width="9.140625" style="353"/>
    <col min="11009" max="11009" width="4.7109375" style="353" customWidth="1"/>
    <col min="11010" max="11010" width="16.85546875" style="353" customWidth="1"/>
    <col min="11011" max="11012" width="14.85546875" style="353" customWidth="1"/>
    <col min="11013" max="11013" width="11.7109375" style="353" customWidth="1"/>
    <col min="11014" max="11014" width="16.42578125" style="353" customWidth="1"/>
    <col min="11015" max="11015" width="13" style="353" customWidth="1"/>
    <col min="11016" max="11016" width="10.5703125" style="353" customWidth="1"/>
    <col min="11017" max="11017" width="12.7109375" style="353" customWidth="1"/>
    <col min="11018" max="11018" width="13.28515625" style="353" customWidth="1"/>
    <col min="11019" max="11019" width="14.7109375" style="353" customWidth="1"/>
    <col min="11020" max="11021" width="9.7109375" style="353" customWidth="1"/>
    <col min="11022" max="11022" width="12.42578125" style="353" customWidth="1"/>
    <col min="11023" max="11023" width="11.85546875" style="353" customWidth="1"/>
    <col min="11024" max="11024" width="11.7109375" style="353" customWidth="1"/>
    <col min="11025" max="11025" width="15.28515625" style="353" customWidth="1"/>
    <col min="11026" max="11028" width="9.140625" style="353"/>
    <col min="11029" max="11029" width="11" style="353" customWidth="1"/>
    <col min="11030" max="11264" width="9.140625" style="353"/>
    <col min="11265" max="11265" width="4.7109375" style="353" customWidth="1"/>
    <col min="11266" max="11266" width="16.85546875" style="353" customWidth="1"/>
    <col min="11267" max="11268" width="14.85546875" style="353" customWidth="1"/>
    <col min="11269" max="11269" width="11.7109375" style="353" customWidth="1"/>
    <col min="11270" max="11270" width="16.42578125" style="353" customWidth="1"/>
    <col min="11271" max="11271" width="13" style="353" customWidth="1"/>
    <col min="11272" max="11272" width="10.5703125" style="353" customWidth="1"/>
    <col min="11273" max="11273" width="12.7109375" style="353" customWidth="1"/>
    <col min="11274" max="11274" width="13.28515625" style="353" customWidth="1"/>
    <col min="11275" max="11275" width="14.7109375" style="353" customWidth="1"/>
    <col min="11276" max="11277" width="9.7109375" style="353" customWidth="1"/>
    <col min="11278" max="11278" width="12.42578125" style="353" customWidth="1"/>
    <col min="11279" max="11279" width="11.85546875" style="353" customWidth="1"/>
    <col min="11280" max="11280" width="11.7109375" style="353" customWidth="1"/>
    <col min="11281" max="11281" width="15.28515625" style="353" customWidth="1"/>
    <col min="11282" max="11284" width="9.140625" style="353"/>
    <col min="11285" max="11285" width="11" style="353" customWidth="1"/>
    <col min="11286" max="11520" width="9.140625" style="353"/>
    <col min="11521" max="11521" width="4.7109375" style="353" customWidth="1"/>
    <col min="11522" max="11522" width="16.85546875" style="353" customWidth="1"/>
    <col min="11523" max="11524" width="14.85546875" style="353" customWidth="1"/>
    <col min="11525" max="11525" width="11.7109375" style="353" customWidth="1"/>
    <col min="11526" max="11526" width="16.42578125" style="353" customWidth="1"/>
    <col min="11527" max="11527" width="13" style="353" customWidth="1"/>
    <col min="11528" max="11528" width="10.5703125" style="353" customWidth="1"/>
    <col min="11529" max="11529" width="12.7109375" style="353" customWidth="1"/>
    <col min="11530" max="11530" width="13.28515625" style="353" customWidth="1"/>
    <col min="11531" max="11531" width="14.7109375" style="353" customWidth="1"/>
    <col min="11532" max="11533" width="9.7109375" style="353" customWidth="1"/>
    <col min="11534" max="11534" width="12.42578125" style="353" customWidth="1"/>
    <col min="11535" max="11535" width="11.85546875" style="353" customWidth="1"/>
    <col min="11536" max="11536" width="11.7109375" style="353" customWidth="1"/>
    <col min="11537" max="11537" width="15.28515625" style="353" customWidth="1"/>
    <col min="11538" max="11540" width="9.140625" style="353"/>
    <col min="11541" max="11541" width="11" style="353" customWidth="1"/>
    <col min="11542" max="11776" width="9.140625" style="353"/>
    <col min="11777" max="11777" width="4.7109375" style="353" customWidth="1"/>
    <col min="11778" max="11778" width="16.85546875" style="353" customWidth="1"/>
    <col min="11779" max="11780" width="14.85546875" style="353" customWidth="1"/>
    <col min="11781" max="11781" width="11.7109375" style="353" customWidth="1"/>
    <col min="11782" max="11782" width="16.42578125" style="353" customWidth="1"/>
    <col min="11783" max="11783" width="13" style="353" customWidth="1"/>
    <col min="11784" max="11784" width="10.5703125" style="353" customWidth="1"/>
    <col min="11785" max="11785" width="12.7109375" style="353" customWidth="1"/>
    <col min="11786" max="11786" width="13.28515625" style="353" customWidth="1"/>
    <col min="11787" max="11787" width="14.7109375" style="353" customWidth="1"/>
    <col min="11788" max="11789" width="9.7109375" style="353" customWidth="1"/>
    <col min="11790" max="11790" width="12.42578125" style="353" customWidth="1"/>
    <col min="11791" max="11791" width="11.85546875" style="353" customWidth="1"/>
    <col min="11792" max="11792" width="11.7109375" style="353" customWidth="1"/>
    <col min="11793" max="11793" width="15.28515625" style="353" customWidth="1"/>
    <col min="11794" max="11796" width="9.140625" style="353"/>
    <col min="11797" max="11797" width="11" style="353" customWidth="1"/>
    <col min="11798" max="12032" width="9.140625" style="353"/>
    <col min="12033" max="12033" width="4.7109375" style="353" customWidth="1"/>
    <col min="12034" max="12034" width="16.85546875" style="353" customWidth="1"/>
    <col min="12035" max="12036" width="14.85546875" style="353" customWidth="1"/>
    <col min="12037" max="12037" width="11.7109375" style="353" customWidth="1"/>
    <col min="12038" max="12038" width="16.42578125" style="353" customWidth="1"/>
    <col min="12039" max="12039" width="13" style="353" customWidth="1"/>
    <col min="12040" max="12040" width="10.5703125" style="353" customWidth="1"/>
    <col min="12041" max="12041" width="12.7109375" style="353" customWidth="1"/>
    <col min="12042" max="12042" width="13.28515625" style="353" customWidth="1"/>
    <col min="12043" max="12043" width="14.7109375" style="353" customWidth="1"/>
    <col min="12044" max="12045" width="9.7109375" style="353" customWidth="1"/>
    <col min="12046" max="12046" width="12.42578125" style="353" customWidth="1"/>
    <col min="12047" max="12047" width="11.85546875" style="353" customWidth="1"/>
    <col min="12048" max="12048" width="11.7109375" style="353" customWidth="1"/>
    <col min="12049" max="12049" width="15.28515625" style="353" customWidth="1"/>
    <col min="12050" max="12052" width="9.140625" style="353"/>
    <col min="12053" max="12053" width="11" style="353" customWidth="1"/>
    <col min="12054" max="12288" width="9.140625" style="353"/>
    <col min="12289" max="12289" width="4.7109375" style="353" customWidth="1"/>
    <col min="12290" max="12290" width="16.85546875" style="353" customWidth="1"/>
    <col min="12291" max="12292" width="14.85546875" style="353" customWidth="1"/>
    <col min="12293" max="12293" width="11.7109375" style="353" customWidth="1"/>
    <col min="12294" max="12294" width="16.42578125" style="353" customWidth="1"/>
    <col min="12295" max="12295" width="13" style="353" customWidth="1"/>
    <col min="12296" max="12296" width="10.5703125" style="353" customWidth="1"/>
    <col min="12297" max="12297" width="12.7109375" style="353" customWidth="1"/>
    <col min="12298" max="12298" width="13.28515625" style="353" customWidth="1"/>
    <col min="12299" max="12299" width="14.7109375" style="353" customWidth="1"/>
    <col min="12300" max="12301" width="9.7109375" style="353" customWidth="1"/>
    <col min="12302" max="12302" width="12.42578125" style="353" customWidth="1"/>
    <col min="12303" max="12303" width="11.85546875" style="353" customWidth="1"/>
    <col min="12304" max="12304" width="11.7109375" style="353" customWidth="1"/>
    <col min="12305" max="12305" width="15.28515625" style="353" customWidth="1"/>
    <col min="12306" max="12308" width="9.140625" style="353"/>
    <col min="12309" max="12309" width="11" style="353" customWidth="1"/>
    <col min="12310" max="12544" width="9.140625" style="353"/>
    <col min="12545" max="12545" width="4.7109375" style="353" customWidth="1"/>
    <col min="12546" max="12546" width="16.85546875" style="353" customWidth="1"/>
    <col min="12547" max="12548" width="14.85546875" style="353" customWidth="1"/>
    <col min="12549" max="12549" width="11.7109375" style="353" customWidth="1"/>
    <col min="12550" max="12550" width="16.42578125" style="353" customWidth="1"/>
    <col min="12551" max="12551" width="13" style="353" customWidth="1"/>
    <col min="12552" max="12552" width="10.5703125" style="353" customWidth="1"/>
    <col min="12553" max="12553" width="12.7109375" style="353" customWidth="1"/>
    <col min="12554" max="12554" width="13.28515625" style="353" customWidth="1"/>
    <col min="12555" max="12555" width="14.7109375" style="353" customWidth="1"/>
    <col min="12556" max="12557" width="9.7109375" style="353" customWidth="1"/>
    <col min="12558" max="12558" width="12.42578125" style="353" customWidth="1"/>
    <col min="12559" max="12559" width="11.85546875" style="353" customWidth="1"/>
    <col min="12560" max="12560" width="11.7109375" style="353" customWidth="1"/>
    <col min="12561" max="12561" width="15.28515625" style="353" customWidth="1"/>
    <col min="12562" max="12564" width="9.140625" style="353"/>
    <col min="12565" max="12565" width="11" style="353" customWidth="1"/>
    <col min="12566" max="12800" width="9.140625" style="353"/>
    <col min="12801" max="12801" width="4.7109375" style="353" customWidth="1"/>
    <col min="12802" max="12802" width="16.85546875" style="353" customWidth="1"/>
    <col min="12803" max="12804" width="14.85546875" style="353" customWidth="1"/>
    <col min="12805" max="12805" width="11.7109375" style="353" customWidth="1"/>
    <col min="12806" max="12806" width="16.42578125" style="353" customWidth="1"/>
    <col min="12807" max="12807" width="13" style="353" customWidth="1"/>
    <col min="12808" max="12808" width="10.5703125" style="353" customWidth="1"/>
    <col min="12809" max="12809" width="12.7109375" style="353" customWidth="1"/>
    <col min="12810" max="12810" width="13.28515625" style="353" customWidth="1"/>
    <col min="12811" max="12811" width="14.7109375" style="353" customWidth="1"/>
    <col min="12812" max="12813" width="9.7109375" style="353" customWidth="1"/>
    <col min="12814" max="12814" width="12.42578125" style="353" customWidth="1"/>
    <col min="12815" max="12815" width="11.85546875" style="353" customWidth="1"/>
    <col min="12816" max="12816" width="11.7109375" style="353" customWidth="1"/>
    <col min="12817" max="12817" width="15.28515625" style="353" customWidth="1"/>
    <col min="12818" max="12820" width="9.140625" style="353"/>
    <col min="12821" max="12821" width="11" style="353" customWidth="1"/>
    <col min="12822" max="13056" width="9.140625" style="353"/>
    <col min="13057" max="13057" width="4.7109375" style="353" customWidth="1"/>
    <col min="13058" max="13058" width="16.85546875" style="353" customWidth="1"/>
    <col min="13059" max="13060" width="14.85546875" style="353" customWidth="1"/>
    <col min="13061" max="13061" width="11.7109375" style="353" customWidth="1"/>
    <col min="13062" max="13062" width="16.42578125" style="353" customWidth="1"/>
    <col min="13063" max="13063" width="13" style="353" customWidth="1"/>
    <col min="13064" max="13064" width="10.5703125" style="353" customWidth="1"/>
    <col min="13065" max="13065" width="12.7109375" style="353" customWidth="1"/>
    <col min="13066" max="13066" width="13.28515625" style="353" customWidth="1"/>
    <col min="13067" max="13067" width="14.7109375" style="353" customWidth="1"/>
    <col min="13068" max="13069" width="9.7109375" style="353" customWidth="1"/>
    <col min="13070" max="13070" width="12.42578125" style="353" customWidth="1"/>
    <col min="13071" max="13071" width="11.85546875" style="353" customWidth="1"/>
    <col min="13072" max="13072" width="11.7109375" style="353" customWidth="1"/>
    <col min="13073" max="13073" width="15.28515625" style="353" customWidth="1"/>
    <col min="13074" max="13076" width="9.140625" style="353"/>
    <col min="13077" max="13077" width="11" style="353" customWidth="1"/>
    <col min="13078" max="13312" width="9.140625" style="353"/>
    <col min="13313" max="13313" width="4.7109375" style="353" customWidth="1"/>
    <col min="13314" max="13314" width="16.85546875" style="353" customWidth="1"/>
    <col min="13315" max="13316" width="14.85546875" style="353" customWidth="1"/>
    <col min="13317" max="13317" width="11.7109375" style="353" customWidth="1"/>
    <col min="13318" max="13318" width="16.42578125" style="353" customWidth="1"/>
    <col min="13319" max="13319" width="13" style="353" customWidth="1"/>
    <col min="13320" max="13320" width="10.5703125" style="353" customWidth="1"/>
    <col min="13321" max="13321" width="12.7109375" style="353" customWidth="1"/>
    <col min="13322" max="13322" width="13.28515625" style="353" customWidth="1"/>
    <col min="13323" max="13323" width="14.7109375" style="353" customWidth="1"/>
    <col min="13324" max="13325" width="9.7109375" style="353" customWidth="1"/>
    <col min="13326" max="13326" width="12.42578125" style="353" customWidth="1"/>
    <col min="13327" max="13327" width="11.85546875" style="353" customWidth="1"/>
    <col min="13328" max="13328" width="11.7109375" style="353" customWidth="1"/>
    <col min="13329" max="13329" width="15.28515625" style="353" customWidth="1"/>
    <col min="13330" max="13332" width="9.140625" style="353"/>
    <col min="13333" max="13333" width="11" style="353" customWidth="1"/>
    <col min="13334" max="13568" width="9.140625" style="353"/>
    <col min="13569" max="13569" width="4.7109375" style="353" customWidth="1"/>
    <col min="13570" max="13570" width="16.85546875" style="353" customWidth="1"/>
    <col min="13571" max="13572" width="14.85546875" style="353" customWidth="1"/>
    <col min="13573" max="13573" width="11.7109375" style="353" customWidth="1"/>
    <col min="13574" max="13574" width="16.42578125" style="353" customWidth="1"/>
    <col min="13575" max="13575" width="13" style="353" customWidth="1"/>
    <col min="13576" max="13576" width="10.5703125" style="353" customWidth="1"/>
    <col min="13577" max="13577" width="12.7109375" style="353" customWidth="1"/>
    <col min="13578" max="13578" width="13.28515625" style="353" customWidth="1"/>
    <col min="13579" max="13579" width="14.7109375" style="353" customWidth="1"/>
    <col min="13580" max="13581" width="9.7109375" style="353" customWidth="1"/>
    <col min="13582" max="13582" width="12.42578125" style="353" customWidth="1"/>
    <col min="13583" max="13583" width="11.85546875" style="353" customWidth="1"/>
    <col min="13584" max="13584" width="11.7109375" style="353" customWidth="1"/>
    <col min="13585" max="13585" width="15.28515625" style="353" customWidth="1"/>
    <col min="13586" max="13588" width="9.140625" style="353"/>
    <col min="13589" max="13589" width="11" style="353" customWidth="1"/>
    <col min="13590" max="13824" width="9.140625" style="353"/>
    <col min="13825" max="13825" width="4.7109375" style="353" customWidth="1"/>
    <col min="13826" max="13826" width="16.85546875" style="353" customWidth="1"/>
    <col min="13827" max="13828" width="14.85546875" style="353" customWidth="1"/>
    <col min="13829" max="13829" width="11.7109375" style="353" customWidth="1"/>
    <col min="13830" max="13830" width="16.42578125" style="353" customWidth="1"/>
    <col min="13831" max="13831" width="13" style="353" customWidth="1"/>
    <col min="13832" max="13832" width="10.5703125" style="353" customWidth="1"/>
    <col min="13833" max="13833" width="12.7109375" style="353" customWidth="1"/>
    <col min="13834" max="13834" width="13.28515625" style="353" customWidth="1"/>
    <col min="13835" max="13835" width="14.7109375" style="353" customWidth="1"/>
    <col min="13836" max="13837" width="9.7109375" style="353" customWidth="1"/>
    <col min="13838" max="13838" width="12.42578125" style="353" customWidth="1"/>
    <col min="13839" max="13839" width="11.85546875" style="353" customWidth="1"/>
    <col min="13840" max="13840" width="11.7109375" style="353" customWidth="1"/>
    <col min="13841" max="13841" width="15.28515625" style="353" customWidth="1"/>
    <col min="13842" max="13844" width="9.140625" style="353"/>
    <col min="13845" max="13845" width="11" style="353" customWidth="1"/>
    <col min="13846" max="14080" width="9.140625" style="353"/>
    <col min="14081" max="14081" width="4.7109375" style="353" customWidth="1"/>
    <col min="14082" max="14082" width="16.85546875" style="353" customWidth="1"/>
    <col min="14083" max="14084" width="14.85546875" style="353" customWidth="1"/>
    <col min="14085" max="14085" width="11.7109375" style="353" customWidth="1"/>
    <col min="14086" max="14086" width="16.42578125" style="353" customWidth="1"/>
    <col min="14087" max="14087" width="13" style="353" customWidth="1"/>
    <col min="14088" max="14088" width="10.5703125" style="353" customWidth="1"/>
    <col min="14089" max="14089" width="12.7109375" style="353" customWidth="1"/>
    <col min="14090" max="14090" width="13.28515625" style="353" customWidth="1"/>
    <col min="14091" max="14091" width="14.7109375" style="353" customWidth="1"/>
    <col min="14092" max="14093" width="9.7109375" style="353" customWidth="1"/>
    <col min="14094" max="14094" width="12.42578125" style="353" customWidth="1"/>
    <col min="14095" max="14095" width="11.85546875" style="353" customWidth="1"/>
    <col min="14096" max="14096" width="11.7109375" style="353" customWidth="1"/>
    <col min="14097" max="14097" width="15.28515625" style="353" customWidth="1"/>
    <col min="14098" max="14100" width="9.140625" style="353"/>
    <col min="14101" max="14101" width="11" style="353" customWidth="1"/>
    <col min="14102" max="14336" width="9.140625" style="353"/>
    <col min="14337" max="14337" width="4.7109375" style="353" customWidth="1"/>
    <col min="14338" max="14338" width="16.85546875" style="353" customWidth="1"/>
    <col min="14339" max="14340" width="14.85546875" style="353" customWidth="1"/>
    <col min="14341" max="14341" width="11.7109375" style="353" customWidth="1"/>
    <col min="14342" max="14342" width="16.42578125" style="353" customWidth="1"/>
    <col min="14343" max="14343" width="13" style="353" customWidth="1"/>
    <col min="14344" max="14344" width="10.5703125" style="353" customWidth="1"/>
    <col min="14345" max="14345" width="12.7109375" style="353" customWidth="1"/>
    <col min="14346" max="14346" width="13.28515625" style="353" customWidth="1"/>
    <col min="14347" max="14347" width="14.7109375" style="353" customWidth="1"/>
    <col min="14348" max="14349" width="9.7109375" style="353" customWidth="1"/>
    <col min="14350" max="14350" width="12.42578125" style="353" customWidth="1"/>
    <col min="14351" max="14351" width="11.85546875" style="353" customWidth="1"/>
    <col min="14352" max="14352" width="11.7109375" style="353" customWidth="1"/>
    <col min="14353" max="14353" width="15.28515625" style="353" customWidth="1"/>
    <col min="14354" max="14356" width="9.140625" style="353"/>
    <col min="14357" max="14357" width="11" style="353" customWidth="1"/>
    <col min="14358" max="14592" width="9.140625" style="353"/>
    <col min="14593" max="14593" width="4.7109375" style="353" customWidth="1"/>
    <col min="14594" max="14594" width="16.85546875" style="353" customWidth="1"/>
    <col min="14595" max="14596" width="14.85546875" style="353" customWidth="1"/>
    <col min="14597" max="14597" width="11.7109375" style="353" customWidth="1"/>
    <col min="14598" max="14598" width="16.42578125" style="353" customWidth="1"/>
    <col min="14599" max="14599" width="13" style="353" customWidth="1"/>
    <col min="14600" max="14600" width="10.5703125" style="353" customWidth="1"/>
    <col min="14601" max="14601" width="12.7109375" style="353" customWidth="1"/>
    <col min="14602" max="14602" width="13.28515625" style="353" customWidth="1"/>
    <col min="14603" max="14603" width="14.7109375" style="353" customWidth="1"/>
    <col min="14604" max="14605" width="9.7109375" style="353" customWidth="1"/>
    <col min="14606" max="14606" width="12.42578125" style="353" customWidth="1"/>
    <col min="14607" max="14607" width="11.85546875" style="353" customWidth="1"/>
    <col min="14608" max="14608" width="11.7109375" style="353" customWidth="1"/>
    <col min="14609" max="14609" width="15.28515625" style="353" customWidth="1"/>
    <col min="14610" max="14612" width="9.140625" style="353"/>
    <col min="14613" max="14613" width="11" style="353" customWidth="1"/>
    <col min="14614" max="14848" width="9.140625" style="353"/>
    <col min="14849" max="14849" width="4.7109375" style="353" customWidth="1"/>
    <col min="14850" max="14850" width="16.85546875" style="353" customWidth="1"/>
    <col min="14851" max="14852" width="14.85546875" style="353" customWidth="1"/>
    <col min="14853" max="14853" width="11.7109375" style="353" customWidth="1"/>
    <col min="14854" max="14854" width="16.42578125" style="353" customWidth="1"/>
    <col min="14855" max="14855" width="13" style="353" customWidth="1"/>
    <col min="14856" max="14856" width="10.5703125" style="353" customWidth="1"/>
    <col min="14857" max="14857" width="12.7109375" style="353" customWidth="1"/>
    <col min="14858" max="14858" width="13.28515625" style="353" customWidth="1"/>
    <col min="14859" max="14859" width="14.7109375" style="353" customWidth="1"/>
    <col min="14860" max="14861" width="9.7109375" style="353" customWidth="1"/>
    <col min="14862" max="14862" width="12.42578125" style="353" customWidth="1"/>
    <col min="14863" max="14863" width="11.85546875" style="353" customWidth="1"/>
    <col min="14864" max="14864" width="11.7109375" style="353" customWidth="1"/>
    <col min="14865" max="14865" width="15.28515625" style="353" customWidth="1"/>
    <col min="14866" max="14868" width="9.140625" style="353"/>
    <col min="14869" max="14869" width="11" style="353" customWidth="1"/>
    <col min="14870" max="15104" width="9.140625" style="353"/>
    <col min="15105" max="15105" width="4.7109375" style="353" customWidth="1"/>
    <col min="15106" max="15106" width="16.85546875" style="353" customWidth="1"/>
    <col min="15107" max="15108" width="14.85546875" style="353" customWidth="1"/>
    <col min="15109" max="15109" width="11.7109375" style="353" customWidth="1"/>
    <col min="15110" max="15110" width="16.42578125" style="353" customWidth="1"/>
    <col min="15111" max="15111" width="13" style="353" customWidth="1"/>
    <col min="15112" max="15112" width="10.5703125" style="353" customWidth="1"/>
    <col min="15113" max="15113" width="12.7109375" style="353" customWidth="1"/>
    <col min="15114" max="15114" width="13.28515625" style="353" customWidth="1"/>
    <col min="15115" max="15115" width="14.7109375" style="353" customWidth="1"/>
    <col min="15116" max="15117" width="9.7109375" style="353" customWidth="1"/>
    <col min="15118" max="15118" width="12.42578125" style="353" customWidth="1"/>
    <col min="15119" max="15119" width="11.85546875" style="353" customWidth="1"/>
    <col min="15120" max="15120" width="11.7109375" style="353" customWidth="1"/>
    <col min="15121" max="15121" width="15.28515625" style="353" customWidth="1"/>
    <col min="15122" max="15124" width="9.140625" style="353"/>
    <col min="15125" max="15125" width="11" style="353" customWidth="1"/>
    <col min="15126" max="15360" width="9.140625" style="353"/>
    <col min="15361" max="15361" width="4.7109375" style="353" customWidth="1"/>
    <col min="15362" max="15362" width="16.85546875" style="353" customWidth="1"/>
    <col min="15363" max="15364" width="14.85546875" style="353" customWidth="1"/>
    <col min="15365" max="15365" width="11.7109375" style="353" customWidth="1"/>
    <col min="15366" max="15366" width="16.42578125" style="353" customWidth="1"/>
    <col min="15367" max="15367" width="13" style="353" customWidth="1"/>
    <col min="15368" max="15368" width="10.5703125" style="353" customWidth="1"/>
    <col min="15369" max="15369" width="12.7109375" style="353" customWidth="1"/>
    <col min="15370" max="15370" width="13.28515625" style="353" customWidth="1"/>
    <col min="15371" max="15371" width="14.7109375" style="353" customWidth="1"/>
    <col min="15372" max="15373" width="9.7109375" style="353" customWidth="1"/>
    <col min="15374" max="15374" width="12.42578125" style="353" customWidth="1"/>
    <col min="15375" max="15375" width="11.85546875" style="353" customWidth="1"/>
    <col min="15376" max="15376" width="11.7109375" style="353" customWidth="1"/>
    <col min="15377" max="15377" width="15.28515625" style="353" customWidth="1"/>
    <col min="15378" max="15380" width="9.140625" style="353"/>
    <col min="15381" max="15381" width="11" style="353" customWidth="1"/>
    <col min="15382" max="15616" width="9.140625" style="353"/>
    <col min="15617" max="15617" width="4.7109375" style="353" customWidth="1"/>
    <col min="15618" max="15618" width="16.85546875" style="353" customWidth="1"/>
    <col min="15619" max="15620" width="14.85546875" style="353" customWidth="1"/>
    <col min="15621" max="15621" width="11.7109375" style="353" customWidth="1"/>
    <col min="15622" max="15622" width="16.42578125" style="353" customWidth="1"/>
    <col min="15623" max="15623" width="13" style="353" customWidth="1"/>
    <col min="15624" max="15624" width="10.5703125" style="353" customWidth="1"/>
    <col min="15625" max="15625" width="12.7109375" style="353" customWidth="1"/>
    <col min="15626" max="15626" width="13.28515625" style="353" customWidth="1"/>
    <col min="15627" max="15627" width="14.7109375" style="353" customWidth="1"/>
    <col min="15628" max="15629" width="9.7109375" style="353" customWidth="1"/>
    <col min="15630" max="15630" width="12.42578125" style="353" customWidth="1"/>
    <col min="15631" max="15631" width="11.85546875" style="353" customWidth="1"/>
    <col min="15632" max="15632" width="11.7109375" style="353" customWidth="1"/>
    <col min="15633" max="15633" width="15.28515625" style="353" customWidth="1"/>
    <col min="15634" max="15636" width="9.140625" style="353"/>
    <col min="15637" max="15637" width="11" style="353" customWidth="1"/>
    <col min="15638" max="15872" width="9.140625" style="353"/>
    <col min="15873" max="15873" width="4.7109375" style="353" customWidth="1"/>
    <col min="15874" max="15874" width="16.85546875" style="353" customWidth="1"/>
    <col min="15875" max="15876" width="14.85546875" style="353" customWidth="1"/>
    <col min="15877" max="15877" width="11.7109375" style="353" customWidth="1"/>
    <col min="15878" max="15878" width="16.42578125" style="353" customWidth="1"/>
    <col min="15879" max="15879" width="13" style="353" customWidth="1"/>
    <col min="15880" max="15880" width="10.5703125" style="353" customWidth="1"/>
    <col min="15881" max="15881" width="12.7109375" style="353" customWidth="1"/>
    <col min="15882" max="15882" width="13.28515625" style="353" customWidth="1"/>
    <col min="15883" max="15883" width="14.7109375" style="353" customWidth="1"/>
    <col min="15884" max="15885" width="9.7109375" style="353" customWidth="1"/>
    <col min="15886" max="15886" width="12.42578125" style="353" customWidth="1"/>
    <col min="15887" max="15887" width="11.85546875" style="353" customWidth="1"/>
    <col min="15888" max="15888" width="11.7109375" style="353" customWidth="1"/>
    <col min="15889" max="15889" width="15.28515625" style="353" customWidth="1"/>
    <col min="15890" max="15892" width="9.140625" style="353"/>
    <col min="15893" max="15893" width="11" style="353" customWidth="1"/>
    <col min="15894" max="16128" width="9.140625" style="353"/>
    <col min="16129" max="16129" width="4.7109375" style="353" customWidth="1"/>
    <col min="16130" max="16130" width="16.85546875" style="353" customWidth="1"/>
    <col min="16131" max="16132" width="14.85546875" style="353" customWidth="1"/>
    <col min="16133" max="16133" width="11.7109375" style="353" customWidth="1"/>
    <col min="16134" max="16134" width="16.42578125" style="353" customWidth="1"/>
    <col min="16135" max="16135" width="13" style="353" customWidth="1"/>
    <col min="16136" max="16136" width="10.5703125" style="353" customWidth="1"/>
    <col min="16137" max="16137" width="12.7109375" style="353" customWidth="1"/>
    <col min="16138" max="16138" width="13.28515625" style="353" customWidth="1"/>
    <col min="16139" max="16139" width="14.7109375" style="353" customWidth="1"/>
    <col min="16140" max="16141" width="9.7109375" style="353" customWidth="1"/>
    <col min="16142" max="16142" width="12.42578125" style="353" customWidth="1"/>
    <col min="16143" max="16143" width="11.85546875" style="353" customWidth="1"/>
    <col min="16144" max="16144" width="11.7109375" style="353" customWidth="1"/>
    <col min="16145" max="16145" width="15.28515625" style="353" customWidth="1"/>
    <col min="16146" max="16148" width="9.140625" style="353"/>
    <col min="16149" max="16149" width="11" style="353" customWidth="1"/>
    <col min="16150" max="16384" width="9.140625" style="353"/>
  </cols>
  <sheetData>
    <row r="1" spans="1:256" x14ac:dyDescent="0.25">
      <c r="A1" s="352"/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 t="s">
        <v>70</v>
      </c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2"/>
      <c r="AQ1" s="352"/>
      <c r="AR1" s="352"/>
      <c r="AS1" s="352"/>
      <c r="AT1" s="352"/>
      <c r="AU1" s="352"/>
      <c r="AV1" s="352"/>
      <c r="AW1" s="352"/>
      <c r="AX1" s="352"/>
      <c r="AY1" s="352"/>
      <c r="AZ1" s="352"/>
      <c r="BA1" s="352"/>
      <c r="BB1" s="352"/>
      <c r="BC1" s="352"/>
      <c r="BD1" s="352"/>
      <c r="BE1" s="352"/>
      <c r="BF1" s="352"/>
      <c r="BG1" s="352"/>
      <c r="BH1" s="352"/>
      <c r="BI1" s="352"/>
      <c r="BJ1" s="352"/>
      <c r="BK1" s="352"/>
      <c r="BL1" s="352"/>
      <c r="BM1" s="352"/>
      <c r="BN1" s="352"/>
      <c r="BO1" s="352"/>
      <c r="BP1" s="352"/>
      <c r="BQ1" s="352"/>
      <c r="BR1" s="352"/>
      <c r="BS1" s="352"/>
      <c r="BT1" s="352"/>
      <c r="BU1" s="352"/>
      <c r="BV1" s="352"/>
      <c r="BW1" s="352"/>
      <c r="BX1" s="352"/>
      <c r="BY1" s="352"/>
      <c r="BZ1" s="352"/>
      <c r="CA1" s="352"/>
      <c r="CB1" s="352"/>
      <c r="CC1" s="352"/>
      <c r="CD1" s="352"/>
      <c r="CE1" s="352"/>
      <c r="CF1" s="352"/>
      <c r="CG1" s="352"/>
      <c r="CH1" s="352"/>
      <c r="CI1" s="352"/>
      <c r="CJ1" s="352"/>
      <c r="CK1" s="352"/>
      <c r="CL1" s="352"/>
      <c r="CM1" s="352"/>
      <c r="CN1" s="352"/>
      <c r="CO1" s="352"/>
      <c r="CP1" s="352"/>
      <c r="CQ1" s="352"/>
      <c r="CR1" s="352"/>
      <c r="CS1" s="352"/>
      <c r="CT1" s="352"/>
      <c r="CU1" s="352"/>
      <c r="CV1" s="352"/>
      <c r="CW1" s="352"/>
      <c r="CX1" s="352"/>
      <c r="CY1" s="352"/>
      <c r="CZ1" s="352"/>
      <c r="DA1" s="352"/>
      <c r="DB1" s="352"/>
      <c r="DC1" s="352"/>
      <c r="DD1" s="352"/>
      <c r="DE1" s="352"/>
      <c r="DF1" s="352"/>
      <c r="DG1" s="352"/>
      <c r="DH1" s="352"/>
      <c r="DI1" s="352"/>
      <c r="DJ1" s="352"/>
      <c r="DK1" s="352"/>
      <c r="DL1" s="352"/>
      <c r="DM1" s="352"/>
      <c r="DN1" s="352"/>
      <c r="DO1" s="352"/>
      <c r="DP1" s="352"/>
      <c r="DQ1" s="352"/>
      <c r="DR1" s="352"/>
      <c r="DS1" s="352"/>
      <c r="DT1" s="352"/>
      <c r="DU1" s="352"/>
      <c r="DV1" s="352"/>
      <c r="DW1" s="352"/>
      <c r="DX1" s="352"/>
      <c r="DY1" s="352"/>
      <c r="DZ1" s="352"/>
      <c r="EA1" s="352"/>
      <c r="EB1" s="352"/>
      <c r="EC1" s="352"/>
      <c r="ED1" s="352"/>
      <c r="EE1" s="352"/>
      <c r="EF1" s="352"/>
      <c r="EG1" s="352"/>
      <c r="EH1" s="352"/>
      <c r="EI1" s="352"/>
      <c r="EJ1" s="352"/>
      <c r="EK1" s="352"/>
      <c r="EL1" s="352"/>
      <c r="EM1" s="352"/>
      <c r="EN1" s="352"/>
      <c r="EO1" s="352"/>
      <c r="EP1" s="352"/>
      <c r="EQ1" s="352"/>
      <c r="ER1" s="352"/>
      <c r="ES1" s="352"/>
      <c r="ET1" s="352"/>
      <c r="EU1" s="352"/>
      <c r="EV1" s="352"/>
      <c r="EW1" s="352"/>
      <c r="EX1" s="352"/>
      <c r="EY1" s="352"/>
      <c r="EZ1" s="352"/>
      <c r="FA1" s="352"/>
      <c r="FB1" s="352"/>
      <c r="FC1" s="352"/>
      <c r="FD1" s="352"/>
      <c r="FE1" s="352"/>
      <c r="FF1" s="352"/>
      <c r="FG1" s="352"/>
      <c r="FH1" s="352"/>
      <c r="FI1" s="352"/>
      <c r="FJ1" s="352"/>
      <c r="FK1" s="352"/>
      <c r="FL1" s="352"/>
      <c r="FM1" s="352"/>
      <c r="FN1" s="352"/>
      <c r="FO1" s="352"/>
      <c r="FP1" s="352"/>
      <c r="FQ1" s="352"/>
      <c r="FR1" s="352"/>
      <c r="FS1" s="352"/>
      <c r="FT1" s="352"/>
      <c r="FU1" s="352"/>
      <c r="FV1" s="352"/>
      <c r="FW1" s="352"/>
      <c r="FX1" s="352"/>
      <c r="FY1" s="352"/>
      <c r="FZ1" s="352"/>
      <c r="GA1" s="352"/>
      <c r="GB1" s="352"/>
      <c r="GC1" s="352"/>
      <c r="GD1" s="352"/>
      <c r="GE1" s="352"/>
      <c r="GF1" s="352"/>
      <c r="GG1" s="352"/>
      <c r="GH1" s="352"/>
      <c r="GI1" s="352"/>
      <c r="GJ1" s="352"/>
      <c r="GK1" s="352"/>
      <c r="GL1" s="352"/>
      <c r="GM1" s="352"/>
      <c r="GN1" s="352"/>
      <c r="GO1" s="352"/>
      <c r="GP1" s="352"/>
      <c r="GQ1" s="352"/>
      <c r="GR1" s="352"/>
      <c r="GS1" s="352"/>
      <c r="GT1" s="352"/>
      <c r="GU1" s="352"/>
      <c r="GV1" s="352"/>
      <c r="GW1" s="352"/>
      <c r="GX1" s="352"/>
      <c r="GY1" s="352"/>
      <c r="GZ1" s="352"/>
      <c r="HA1" s="352"/>
      <c r="HB1" s="352"/>
      <c r="HC1" s="352"/>
      <c r="HD1" s="352"/>
      <c r="HE1" s="352"/>
      <c r="HF1" s="352"/>
      <c r="HG1" s="352"/>
      <c r="HH1" s="352"/>
      <c r="HI1" s="352"/>
      <c r="HJ1" s="352"/>
      <c r="HK1" s="352"/>
      <c r="HL1" s="352"/>
      <c r="HM1" s="352"/>
      <c r="HN1" s="352"/>
      <c r="HO1" s="352"/>
      <c r="HP1" s="352"/>
      <c r="HQ1" s="352"/>
      <c r="HR1" s="352"/>
      <c r="HS1" s="352"/>
      <c r="HT1" s="352"/>
      <c r="HU1" s="352"/>
      <c r="HV1" s="352"/>
      <c r="HW1" s="352"/>
      <c r="HX1" s="352"/>
      <c r="HY1" s="352"/>
      <c r="HZ1" s="352"/>
      <c r="IA1" s="352"/>
      <c r="IB1" s="352"/>
      <c r="IC1" s="352"/>
      <c r="ID1" s="352"/>
      <c r="IE1" s="352"/>
      <c r="IF1" s="352"/>
      <c r="IG1" s="352"/>
      <c r="IH1" s="352"/>
      <c r="II1" s="352"/>
      <c r="IJ1" s="352"/>
      <c r="IK1" s="352"/>
      <c r="IL1" s="352"/>
      <c r="IM1" s="352"/>
      <c r="IN1" s="352"/>
      <c r="IO1" s="352"/>
      <c r="IP1" s="352"/>
      <c r="IQ1" s="352"/>
      <c r="IR1" s="352"/>
      <c r="IS1" s="352"/>
      <c r="IT1" s="352"/>
      <c r="IU1" s="352"/>
      <c r="IV1" s="352"/>
    </row>
    <row r="2" spans="1:256" ht="22.5" x14ac:dyDescent="0.4">
      <c r="A2" s="354"/>
      <c r="B2" s="610" t="s">
        <v>0</v>
      </c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354"/>
      <c r="AH2" s="354"/>
      <c r="AI2" s="354"/>
      <c r="AJ2" s="354"/>
      <c r="AK2" s="354"/>
      <c r="AL2" s="354"/>
      <c r="AM2" s="354"/>
      <c r="AN2" s="354"/>
      <c r="AO2" s="354"/>
      <c r="AP2" s="354"/>
      <c r="AQ2" s="354"/>
      <c r="AR2" s="354"/>
      <c r="AS2" s="354"/>
      <c r="AT2" s="354"/>
      <c r="AU2" s="354"/>
      <c r="AV2" s="354"/>
      <c r="AW2" s="354"/>
      <c r="AX2" s="354"/>
      <c r="AY2" s="354"/>
      <c r="AZ2" s="354"/>
      <c r="BA2" s="354"/>
      <c r="BB2" s="354"/>
      <c r="BC2" s="354"/>
      <c r="BD2" s="354"/>
      <c r="BE2" s="354"/>
      <c r="BF2" s="354"/>
      <c r="BG2" s="354"/>
      <c r="BH2" s="354"/>
      <c r="BI2" s="354"/>
      <c r="BJ2" s="354"/>
      <c r="BK2" s="354"/>
      <c r="BL2" s="354"/>
      <c r="BM2" s="354"/>
      <c r="BN2" s="354"/>
      <c r="BO2" s="354"/>
      <c r="BP2" s="354"/>
      <c r="BQ2" s="354"/>
      <c r="BR2" s="354"/>
      <c r="BS2" s="354"/>
      <c r="BT2" s="354"/>
      <c r="BU2" s="354"/>
      <c r="BV2" s="354"/>
      <c r="BW2" s="354"/>
      <c r="BX2" s="354"/>
      <c r="BY2" s="354"/>
      <c r="BZ2" s="354"/>
      <c r="CA2" s="354"/>
      <c r="CB2" s="354"/>
      <c r="CC2" s="354"/>
      <c r="CD2" s="354"/>
      <c r="CE2" s="354"/>
      <c r="CF2" s="354"/>
      <c r="CG2" s="354"/>
      <c r="CH2" s="354"/>
      <c r="CI2" s="354"/>
      <c r="CJ2" s="354"/>
      <c r="CK2" s="354"/>
      <c r="CL2" s="354"/>
      <c r="CM2" s="354"/>
      <c r="CN2" s="354"/>
      <c r="CO2" s="354"/>
      <c r="CP2" s="354"/>
      <c r="CQ2" s="354"/>
      <c r="CR2" s="354"/>
      <c r="CS2" s="354"/>
      <c r="CT2" s="354"/>
      <c r="CU2" s="354"/>
      <c r="CV2" s="354"/>
      <c r="CW2" s="354"/>
      <c r="CX2" s="354"/>
      <c r="CY2" s="354"/>
      <c r="CZ2" s="354"/>
      <c r="DA2" s="354"/>
      <c r="DB2" s="354"/>
      <c r="DC2" s="354"/>
      <c r="DD2" s="354"/>
      <c r="DE2" s="354"/>
      <c r="DF2" s="354"/>
      <c r="DG2" s="354"/>
      <c r="DH2" s="354"/>
      <c r="DI2" s="354"/>
      <c r="DJ2" s="354"/>
      <c r="DK2" s="354"/>
      <c r="DL2" s="354"/>
      <c r="DM2" s="354"/>
      <c r="DN2" s="354"/>
      <c r="DO2" s="354"/>
      <c r="DP2" s="354"/>
      <c r="DQ2" s="354"/>
      <c r="DR2" s="354"/>
      <c r="DS2" s="354"/>
      <c r="DT2" s="354"/>
      <c r="DU2" s="354"/>
      <c r="DV2" s="354"/>
      <c r="DW2" s="354"/>
      <c r="DX2" s="354"/>
      <c r="DY2" s="354"/>
      <c r="DZ2" s="354"/>
      <c r="EA2" s="354"/>
      <c r="EB2" s="354"/>
      <c r="EC2" s="354"/>
      <c r="ED2" s="354"/>
      <c r="EE2" s="354"/>
      <c r="EF2" s="354"/>
      <c r="EG2" s="354"/>
      <c r="EH2" s="354"/>
      <c r="EI2" s="354"/>
      <c r="EJ2" s="354"/>
      <c r="EK2" s="354"/>
      <c r="EL2" s="354"/>
      <c r="EM2" s="354"/>
      <c r="EN2" s="354"/>
      <c r="EO2" s="354"/>
      <c r="EP2" s="354"/>
      <c r="EQ2" s="354"/>
      <c r="ER2" s="354"/>
      <c r="ES2" s="354"/>
      <c r="ET2" s="354"/>
      <c r="EU2" s="354"/>
      <c r="EV2" s="354"/>
      <c r="EW2" s="354"/>
      <c r="EX2" s="354"/>
      <c r="EY2" s="354"/>
      <c r="EZ2" s="354"/>
      <c r="FA2" s="354"/>
      <c r="FB2" s="354"/>
      <c r="FC2" s="354"/>
      <c r="FD2" s="354"/>
      <c r="FE2" s="354"/>
      <c r="FF2" s="354"/>
      <c r="FG2" s="354"/>
      <c r="FH2" s="354"/>
      <c r="FI2" s="354"/>
      <c r="FJ2" s="354"/>
      <c r="FK2" s="354"/>
      <c r="FL2" s="354"/>
      <c r="FM2" s="354"/>
      <c r="FN2" s="354"/>
      <c r="FO2" s="354"/>
      <c r="FP2" s="354"/>
      <c r="FQ2" s="354"/>
      <c r="FR2" s="354"/>
      <c r="FS2" s="354"/>
      <c r="FT2" s="354"/>
      <c r="FU2" s="354"/>
      <c r="FV2" s="354"/>
      <c r="FW2" s="354"/>
      <c r="FX2" s="354"/>
      <c r="FY2" s="354"/>
      <c r="FZ2" s="354"/>
      <c r="GA2" s="354"/>
      <c r="GB2" s="354"/>
      <c r="GC2" s="354"/>
      <c r="GD2" s="354"/>
      <c r="GE2" s="354"/>
      <c r="GF2" s="354"/>
      <c r="GG2" s="354"/>
      <c r="GH2" s="354"/>
      <c r="GI2" s="354"/>
      <c r="GJ2" s="354"/>
      <c r="GK2" s="354"/>
      <c r="GL2" s="354"/>
      <c r="GM2" s="354"/>
      <c r="GN2" s="354"/>
      <c r="GO2" s="354"/>
      <c r="GP2" s="354"/>
      <c r="GQ2" s="354"/>
      <c r="GR2" s="354"/>
      <c r="GS2" s="354"/>
      <c r="GT2" s="354"/>
      <c r="GU2" s="354"/>
      <c r="GV2" s="354"/>
      <c r="GW2" s="354"/>
      <c r="GX2" s="354"/>
      <c r="GY2" s="354"/>
      <c r="GZ2" s="354"/>
      <c r="HA2" s="354"/>
      <c r="HB2" s="354"/>
      <c r="HC2" s="354"/>
      <c r="HD2" s="354"/>
      <c r="HE2" s="354"/>
      <c r="HF2" s="354"/>
      <c r="HG2" s="354"/>
      <c r="HH2" s="354"/>
      <c r="HI2" s="354"/>
      <c r="HJ2" s="354"/>
      <c r="HK2" s="354"/>
      <c r="HL2" s="354"/>
      <c r="HM2" s="354"/>
      <c r="HN2" s="354"/>
      <c r="HO2" s="354"/>
      <c r="HP2" s="354"/>
      <c r="HQ2" s="354"/>
      <c r="HR2" s="354"/>
      <c r="HS2" s="354"/>
      <c r="HT2" s="354"/>
      <c r="HU2" s="354"/>
      <c r="HV2" s="354"/>
      <c r="HW2" s="354"/>
      <c r="HX2" s="354"/>
      <c r="HY2" s="354"/>
      <c r="HZ2" s="354"/>
      <c r="IA2" s="354"/>
      <c r="IB2" s="354"/>
      <c r="IC2" s="354"/>
      <c r="ID2" s="354"/>
      <c r="IE2" s="354"/>
      <c r="IF2" s="354"/>
      <c r="IG2" s="354"/>
      <c r="IH2" s="354"/>
      <c r="II2" s="354"/>
      <c r="IJ2" s="354"/>
      <c r="IK2" s="354"/>
      <c r="IL2" s="354"/>
      <c r="IM2" s="354"/>
      <c r="IN2" s="354"/>
      <c r="IO2" s="354"/>
      <c r="IP2" s="354"/>
      <c r="IQ2" s="354"/>
      <c r="IR2" s="354"/>
      <c r="IS2" s="354"/>
      <c r="IT2" s="354"/>
      <c r="IU2" s="354"/>
      <c r="IV2" s="354"/>
    </row>
    <row r="3" spans="1:256" ht="20.25" x14ac:dyDescent="0.35">
      <c r="A3" s="355"/>
      <c r="B3" s="611" t="s">
        <v>136</v>
      </c>
      <c r="C3" s="611"/>
      <c r="D3" s="611"/>
      <c r="E3" s="611"/>
      <c r="F3" s="611"/>
      <c r="G3" s="611"/>
      <c r="H3" s="611"/>
      <c r="I3" s="611"/>
      <c r="J3" s="611"/>
      <c r="K3" s="611"/>
      <c r="L3" s="611"/>
      <c r="M3" s="611"/>
      <c r="N3" s="611"/>
      <c r="O3" s="611"/>
      <c r="P3" s="611"/>
      <c r="Q3" s="611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355"/>
      <c r="AJ3" s="355"/>
      <c r="AK3" s="355"/>
      <c r="AL3" s="355"/>
      <c r="AM3" s="355"/>
      <c r="AN3" s="355"/>
      <c r="AO3" s="355"/>
      <c r="AP3" s="355"/>
      <c r="AQ3" s="355"/>
      <c r="AR3" s="355"/>
      <c r="AS3" s="355"/>
      <c r="AT3" s="355"/>
      <c r="AU3" s="355"/>
      <c r="AV3" s="355"/>
      <c r="AW3" s="355"/>
      <c r="AX3" s="355"/>
      <c r="AY3" s="355"/>
      <c r="AZ3" s="355"/>
      <c r="BA3" s="355"/>
      <c r="BB3" s="355"/>
      <c r="BC3" s="355"/>
      <c r="BD3" s="355"/>
      <c r="BE3" s="355"/>
      <c r="BF3" s="355"/>
      <c r="BG3" s="355"/>
      <c r="BH3" s="355"/>
      <c r="BI3" s="355"/>
      <c r="BJ3" s="355"/>
      <c r="BK3" s="355"/>
      <c r="BL3" s="355"/>
      <c r="BM3" s="355"/>
      <c r="BN3" s="355"/>
      <c r="BO3" s="355"/>
      <c r="BP3" s="355"/>
      <c r="BQ3" s="355"/>
      <c r="BR3" s="355"/>
      <c r="BS3" s="355"/>
      <c r="BT3" s="355"/>
      <c r="BU3" s="355"/>
      <c r="BV3" s="355"/>
      <c r="BW3" s="355"/>
      <c r="BX3" s="355"/>
      <c r="BY3" s="355"/>
      <c r="BZ3" s="355"/>
      <c r="CA3" s="355"/>
      <c r="CB3" s="355"/>
      <c r="CC3" s="355"/>
      <c r="CD3" s="355"/>
      <c r="CE3" s="355"/>
      <c r="CF3" s="355"/>
      <c r="CG3" s="355"/>
      <c r="CH3" s="355"/>
      <c r="CI3" s="355"/>
      <c r="CJ3" s="355"/>
      <c r="CK3" s="355"/>
      <c r="CL3" s="355"/>
      <c r="CM3" s="355"/>
      <c r="CN3" s="355"/>
      <c r="CO3" s="355"/>
      <c r="CP3" s="355"/>
      <c r="CQ3" s="355"/>
      <c r="CR3" s="355"/>
      <c r="CS3" s="355"/>
      <c r="CT3" s="355"/>
      <c r="CU3" s="355"/>
      <c r="CV3" s="355"/>
      <c r="CW3" s="355"/>
      <c r="CX3" s="355"/>
      <c r="CY3" s="355"/>
      <c r="CZ3" s="355"/>
      <c r="DA3" s="355"/>
      <c r="DB3" s="355"/>
      <c r="DC3" s="355"/>
      <c r="DD3" s="355"/>
      <c r="DE3" s="355"/>
      <c r="DF3" s="355"/>
      <c r="DG3" s="355"/>
      <c r="DH3" s="355"/>
      <c r="DI3" s="355"/>
      <c r="DJ3" s="355"/>
      <c r="DK3" s="355"/>
      <c r="DL3" s="355"/>
      <c r="DM3" s="355"/>
      <c r="DN3" s="355"/>
      <c r="DO3" s="355"/>
      <c r="DP3" s="355"/>
      <c r="DQ3" s="355"/>
      <c r="DR3" s="355"/>
      <c r="DS3" s="355"/>
      <c r="DT3" s="355"/>
      <c r="DU3" s="355"/>
      <c r="DV3" s="355"/>
      <c r="DW3" s="355"/>
      <c r="DX3" s="355"/>
      <c r="DY3" s="355"/>
      <c r="DZ3" s="355"/>
      <c r="EA3" s="355"/>
      <c r="EB3" s="355"/>
      <c r="EC3" s="355"/>
      <c r="ED3" s="355"/>
      <c r="EE3" s="355"/>
      <c r="EF3" s="355"/>
      <c r="EG3" s="355"/>
      <c r="EH3" s="355"/>
      <c r="EI3" s="355"/>
      <c r="EJ3" s="355"/>
      <c r="EK3" s="355"/>
      <c r="EL3" s="355"/>
      <c r="EM3" s="355"/>
      <c r="EN3" s="355"/>
      <c r="EO3" s="355"/>
      <c r="EP3" s="355"/>
      <c r="EQ3" s="355"/>
      <c r="ER3" s="355"/>
      <c r="ES3" s="355"/>
      <c r="ET3" s="355"/>
      <c r="EU3" s="355"/>
      <c r="EV3" s="355"/>
      <c r="EW3" s="355"/>
      <c r="EX3" s="355"/>
      <c r="EY3" s="355"/>
      <c r="EZ3" s="355"/>
      <c r="FA3" s="355"/>
      <c r="FB3" s="355"/>
      <c r="FC3" s="355"/>
      <c r="FD3" s="355"/>
      <c r="FE3" s="355"/>
      <c r="FF3" s="355"/>
      <c r="FG3" s="355"/>
      <c r="FH3" s="355"/>
      <c r="FI3" s="355"/>
      <c r="FJ3" s="355"/>
      <c r="FK3" s="355"/>
      <c r="FL3" s="355"/>
      <c r="FM3" s="355"/>
      <c r="FN3" s="355"/>
      <c r="FO3" s="355"/>
      <c r="FP3" s="355"/>
      <c r="FQ3" s="355"/>
      <c r="FR3" s="355"/>
      <c r="FS3" s="355"/>
      <c r="FT3" s="355"/>
      <c r="FU3" s="355"/>
      <c r="FV3" s="355"/>
      <c r="FW3" s="355"/>
      <c r="FX3" s="355"/>
      <c r="FY3" s="355"/>
      <c r="FZ3" s="355"/>
      <c r="GA3" s="355"/>
      <c r="GB3" s="355"/>
      <c r="GC3" s="355"/>
      <c r="GD3" s="355"/>
      <c r="GE3" s="355"/>
      <c r="GF3" s="355"/>
      <c r="GG3" s="355"/>
      <c r="GH3" s="355"/>
      <c r="GI3" s="355"/>
      <c r="GJ3" s="355"/>
      <c r="GK3" s="355"/>
      <c r="GL3" s="355"/>
      <c r="GM3" s="355"/>
      <c r="GN3" s="355"/>
      <c r="GO3" s="355"/>
      <c r="GP3" s="355"/>
      <c r="GQ3" s="355"/>
      <c r="GR3" s="355"/>
      <c r="GS3" s="355"/>
      <c r="GT3" s="355"/>
      <c r="GU3" s="355"/>
      <c r="GV3" s="355"/>
      <c r="GW3" s="355"/>
      <c r="GX3" s="355"/>
      <c r="GY3" s="355"/>
      <c r="GZ3" s="355"/>
      <c r="HA3" s="355"/>
      <c r="HB3" s="355"/>
      <c r="HC3" s="355"/>
      <c r="HD3" s="355"/>
      <c r="HE3" s="355"/>
      <c r="HF3" s="355"/>
      <c r="HG3" s="355"/>
      <c r="HH3" s="355"/>
      <c r="HI3" s="355"/>
      <c r="HJ3" s="355"/>
      <c r="HK3" s="355"/>
      <c r="HL3" s="355"/>
      <c r="HM3" s="355"/>
      <c r="HN3" s="355"/>
      <c r="HO3" s="355"/>
      <c r="HP3" s="355"/>
      <c r="HQ3" s="355"/>
      <c r="HR3" s="355"/>
      <c r="HS3" s="355"/>
      <c r="HT3" s="355"/>
      <c r="HU3" s="355"/>
      <c r="HV3" s="355"/>
      <c r="HW3" s="355"/>
      <c r="HX3" s="355"/>
      <c r="HY3" s="355"/>
      <c r="HZ3" s="355"/>
      <c r="IA3" s="355"/>
      <c r="IB3" s="355"/>
      <c r="IC3" s="355"/>
      <c r="ID3" s="355"/>
      <c r="IE3" s="355"/>
      <c r="IF3" s="355"/>
      <c r="IG3" s="355"/>
      <c r="IH3" s="355"/>
      <c r="II3" s="355"/>
      <c r="IJ3" s="355"/>
      <c r="IK3" s="355"/>
      <c r="IL3" s="355"/>
      <c r="IM3" s="355"/>
      <c r="IN3" s="355"/>
      <c r="IO3" s="355"/>
      <c r="IP3" s="355"/>
      <c r="IQ3" s="355"/>
      <c r="IR3" s="355"/>
      <c r="IS3" s="355"/>
      <c r="IT3" s="355"/>
      <c r="IU3" s="355"/>
      <c r="IV3" s="355"/>
    </row>
    <row r="4" spans="1:256" ht="29.25" customHeight="1" thickBot="1" x14ac:dyDescent="0.4">
      <c r="A4" s="352"/>
      <c r="B4" s="612" t="s">
        <v>66</v>
      </c>
      <c r="C4" s="612"/>
      <c r="D4" s="612"/>
      <c r="E4" s="612"/>
      <c r="F4" s="612"/>
      <c r="G4" s="612"/>
      <c r="H4" s="612"/>
      <c r="I4" s="612"/>
      <c r="J4" s="612"/>
      <c r="K4" s="612"/>
      <c r="L4" s="612"/>
      <c r="M4" s="612"/>
      <c r="N4" s="612"/>
      <c r="O4" s="612"/>
      <c r="P4" s="612"/>
      <c r="Q4" s="61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352"/>
      <c r="AS4" s="352"/>
      <c r="AT4" s="352"/>
      <c r="AU4" s="352"/>
      <c r="AV4" s="352"/>
      <c r="AW4" s="352"/>
      <c r="AX4" s="352"/>
      <c r="AY4" s="352"/>
      <c r="AZ4" s="352"/>
      <c r="BA4" s="352"/>
      <c r="BB4" s="352"/>
      <c r="BC4" s="352"/>
      <c r="BD4" s="352"/>
      <c r="BE4" s="352"/>
      <c r="BF4" s="352"/>
      <c r="BG4" s="352"/>
      <c r="BH4" s="352"/>
      <c r="BI4" s="352"/>
      <c r="BJ4" s="352"/>
      <c r="BK4" s="352"/>
      <c r="BL4" s="352"/>
      <c r="BM4" s="352"/>
      <c r="BN4" s="352"/>
      <c r="BO4" s="352"/>
      <c r="BP4" s="352"/>
      <c r="BQ4" s="352"/>
      <c r="BR4" s="352"/>
      <c r="BS4" s="352"/>
      <c r="BT4" s="352"/>
      <c r="BU4" s="352"/>
      <c r="BV4" s="352"/>
      <c r="BW4" s="352"/>
      <c r="BX4" s="352"/>
      <c r="BY4" s="352"/>
      <c r="BZ4" s="352"/>
      <c r="CA4" s="352"/>
      <c r="CB4" s="352"/>
      <c r="CC4" s="352"/>
      <c r="CD4" s="352"/>
      <c r="CE4" s="352"/>
      <c r="CF4" s="352"/>
      <c r="CG4" s="352"/>
      <c r="CH4" s="352"/>
      <c r="CI4" s="352"/>
      <c r="CJ4" s="352"/>
      <c r="CK4" s="352"/>
      <c r="CL4" s="352"/>
      <c r="CM4" s="352"/>
      <c r="CN4" s="352"/>
      <c r="CO4" s="352"/>
      <c r="CP4" s="352"/>
      <c r="CQ4" s="352"/>
      <c r="CR4" s="352"/>
      <c r="CS4" s="352"/>
      <c r="CT4" s="352"/>
      <c r="CU4" s="352"/>
      <c r="CV4" s="352"/>
      <c r="CW4" s="352"/>
      <c r="CX4" s="352"/>
      <c r="CY4" s="352"/>
      <c r="CZ4" s="352"/>
      <c r="DA4" s="352"/>
      <c r="DB4" s="352"/>
      <c r="DC4" s="352"/>
      <c r="DD4" s="352"/>
      <c r="DE4" s="352"/>
      <c r="DF4" s="352"/>
      <c r="DG4" s="352"/>
      <c r="DH4" s="352"/>
      <c r="DI4" s="352"/>
      <c r="DJ4" s="352"/>
      <c r="DK4" s="352"/>
      <c r="DL4" s="352"/>
      <c r="DM4" s="352"/>
      <c r="DN4" s="352"/>
      <c r="DO4" s="352"/>
      <c r="DP4" s="352"/>
      <c r="DQ4" s="352"/>
      <c r="DR4" s="352"/>
      <c r="DS4" s="352"/>
      <c r="DT4" s="352"/>
      <c r="DU4" s="352"/>
      <c r="DV4" s="352"/>
      <c r="DW4" s="352"/>
      <c r="DX4" s="352"/>
      <c r="DY4" s="352"/>
      <c r="DZ4" s="352"/>
      <c r="EA4" s="352"/>
      <c r="EB4" s="352"/>
      <c r="EC4" s="352"/>
      <c r="ED4" s="352"/>
      <c r="EE4" s="352"/>
      <c r="EF4" s="352"/>
      <c r="EG4" s="352"/>
      <c r="EH4" s="352"/>
      <c r="EI4" s="352"/>
      <c r="EJ4" s="352"/>
      <c r="EK4" s="352"/>
      <c r="EL4" s="352"/>
      <c r="EM4" s="352"/>
      <c r="EN4" s="352"/>
      <c r="EO4" s="352"/>
      <c r="EP4" s="352"/>
      <c r="EQ4" s="352"/>
      <c r="ER4" s="352"/>
      <c r="ES4" s="352"/>
      <c r="ET4" s="352"/>
      <c r="EU4" s="352"/>
      <c r="EV4" s="352"/>
      <c r="EW4" s="352"/>
      <c r="EX4" s="352"/>
      <c r="EY4" s="352"/>
      <c r="EZ4" s="352"/>
      <c r="FA4" s="352"/>
      <c r="FB4" s="352"/>
      <c r="FC4" s="352"/>
      <c r="FD4" s="352"/>
      <c r="FE4" s="352"/>
      <c r="FF4" s="352"/>
      <c r="FG4" s="352"/>
      <c r="FH4" s="352"/>
      <c r="FI4" s="352"/>
      <c r="FJ4" s="352"/>
      <c r="FK4" s="352"/>
      <c r="FL4" s="352"/>
      <c r="FM4" s="352"/>
      <c r="FN4" s="352"/>
      <c r="FO4" s="352"/>
      <c r="FP4" s="352"/>
      <c r="FQ4" s="352"/>
      <c r="FR4" s="352"/>
      <c r="FS4" s="352"/>
      <c r="FT4" s="352"/>
      <c r="FU4" s="352"/>
      <c r="FV4" s="352"/>
      <c r="FW4" s="352"/>
      <c r="FX4" s="352"/>
      <c r="FY4" s="352"/>
      <c r="FZ4" s="352"/>
      <c r="GA4" s="352"/>
      <c r="GB4" s="352"/>
      <c r="GC4" s="352"/>
      <c r="GD4" s="352"/>
      <c r="GE4" s="352"/>
      <c r="GF4" s="352"/>
      <c r="GG4" s="352"/>
      <c r="GH4" s="352"/>
      <c r="GI4" s="352"/>
      <c r="GJ4" s="352"/>
      <c r="GK4" s="352"/>
      <c r="GL4" s="352"/>
      <c r="GM4" s="352"/>
      <c r="GN4" s="352"/>
      <c r="GO4" s="352"/>
      <c r="GP4" s="352"/>
      <c r="GQ4" s="352"/>
      <c r="GR4" s="352"/>
      <c r="GS4" s="352"/>
      <c r="GT4" s="352"/>
      <c r="GU4" s="352"/>
      <c r="GV4" s="352"/>
      <c r="GW4" s="352"/>
      <c r="GX4" s="352"/>
      <c r="GY4" s="352"/>
      <c r="GZ4" s="352"/>
      <c r="HA4" s="352"/>
      <c r="HB4" s="352"/>
      <c r="HC4" s="352"/>
      <c r="HD4" s="352"/>
      <c r="HE4" s="352"/>
      <c r="HF4" s="352"/>
      <c r="HG4" s="352"/>
      <c r="HH4" s="352"/>
      <c r="HI4" s="352"/>
      <c r="HJ4" s="352"/>
      <c r="HK4" s="352"/>
      <c r="HL4" s="352"/>
      <c r="HM4" s="352"/>
      <c r="HN4" s="352"/>
      <c r="HO4" s="352"/>
      <c r="HP4" s="352"/>
      <c r="HQ4" s="352"/>
      <c r="HR4" s="352"/>
      <c r="HS4" s="352"/>
      <c r="HT4" s="352"/>
      <c r="HU4" s="352"/>
      <c r="HV4" s="352"/>
      <c r="HW4" s="352"/>
      <c r="HX4" s="352"/>
      <c r="HY4" s="352"/>
      <c r="HZ4" s="352"/>
      <c r="IA4" s="352"/>
      <c r="IB4" s="352"/>
      <c r="IC4" s="352"/>
      <c r="ID4" s="352"/>
      <c r="IE4" s="352"/>
      <c r="IF4" s="352"/>
      <c r="IG4" s="352"/>
      <c r="IH4" s="352"/>
      <c r="II4" s="352"/>
      <c r="IJ4" s="352"/>
      <c r="IK4" s="352"/>
      <c r="IL4" s="352"/>
      <c r="IM4" s="352"/>
      <c r="IN4" s="352"/>
      <c r="IO4" s="352"/>
      <c r="IP4" s="352"/>
      <c r="IQ4" s="352"/>
      <c r="IR4" s="352"/>
      <c r="IS4" s="352"/>
      <c r="IT4" s="352"/>
      <c r="IU4" s="352"/>
      <c r="IV4" s="352"/>
    </row>
    <row r="5" spans="1:256" ht="45.75" customHeight="1" thickBot="1" x14ac:dyDescent="0.3">
      <c r="A5" s="613" t="s">
        <v>1</v>
      </c>
      <c r="B5" s="616" t="s">
        <v>72</v>
      </c>
      <c r="C5" s="618" t="s">
        <v>26</v>
      </c>
      <c r="D5" s="621" t="s">
        <v>73</v>
      </c>
      <c r="E5" s="623" t="s">
        <v>2</v>
      </c>
      <c r="F5" s="625" t="s">
        <v>3</v>
      </c>
      <c r="G5" s="626"/>
      <c r="H5" s="626"/>
      <c r="I5" s="626"/>
      <c r="J5" s="627"/>
      <c r="K5" s="625" t="s">
        <v>4</v>
      </c>
      <c r="L5" s="626"/>
      <c r="M5" s="626"/>
      <c r="N5" s="626"/>
      <c r="O5" s="627"/>
      <c r="P5" s="601" t="s">
        <v>5</v>
      </c>
      <c r="Q5" s="602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6"/>
      <c r="AE5" s="356"/>
      <c r="AF5" s="356"/>
      <c r="AG5" s="356"/>
      <c r="AH5" s="356"/>
      <c r="AI5" s="356"/>
      <c r="AJ5" s="356"/>
      <c r="AK5" s="356"/>
      <c r="AL5" s="356"/>
      <c r="AM5" s="356"/>
      <c r="AN5" s="356"/>
      <c r="AO5" s="356"/>
      <c r="AP5" s="356"/>
      <c r="AQ5" s="356"/>
      <c r="AR5" s="356"/>
      <c r="AS5" s="356"/>
      <c r="AT5" s="356"/>
      <c r="AU5" s="356"/>
      <c r="AV5" s="356"/>
      <c r="AW5" s="356"/>
      <c r="AX5" s="356"/>
      <c r="AY5" s="356"/>
      <c r="AZ5" s="356"/>
      <c r="BA5" s="356"/>
      <c r="BB5" s="356"/>
      <c r="BC5" s="356"/>
      <c r="BD5" s="356"/>
      <c r="BE5" s="356"/>
      <c r="BF5" s="356"/>
      <c r="BG5" s="356"/>
      <c r="BH5" s="356"/>
      <c r="BI5" s="356"/>
      <c r="BJ5" s="356"/>
      <c r="BK5" s="356"/>
      <c r="BL5" s="356"/>
      <c r="BM5" s="356"/>
      <c r="BN5" s="356"/>
      <c r="BO5" s="356"/>
      <c r="BP5" s="356"/>
      <c r="BQ5" s="356"/>
      <c r="BR5" s="356"/>
      <c r="BS5" s="356"/>
      <c r="BT5" s="356"/>
      <c r="BU5" s="356"/>
      <c r="BV5" s="356"/>
      <c r="BW5" s="356"/>
      <c r="BX5" s="356"/>
      <c r="BY5" s="356"/>
      <c r="BZ5" s="356"/>
      <c r="CA5" s="356"/>
      <c r="CB5" s="356"/>
      <c r="CC5" s="356"/>
      <c r="CD5" s="356"/>
      <c r="CE5" s="356"/>
      <c r="CF5" s="356"/>
      <c r="CG5" s="356"/>
      <c r="CH5" s="356"/>
      <c r="CI5" s="356"/>
      <c r="CJ5" s="356"/>
      <c r="CK5" s="356"/>
      <c r="CL5" s="356"/>
      <c r="CM5" s="356"/>
      <c r="CN5" s="356"/>
      <c r="CO5" s="356"/>
      <c r="CP5" s="356"/>
      <c r="CQ5" s="356"/>
      <c r="CR5" s="356"/>
      <c r="CS5" s="356"/>
      <c r="CT5" s="356"/>
      <c r="CU5" s="356"/>
      <c r="CV5" s="356"/>
      <c r="CW5" s="356"/>
      <c r="CX5" s="356"/>
      <c r="CY5" s="356"/>
      <c r="CZ5" s="356"/>
      <c r="DA5" s="356"/>
      <c r="DB5" s="356"/>
      <c r="DC5" s="356"/>
      <c r="DD5" s="356"/>
      <c r="DE5" s="356"/>
      <c r="DF5" s="356"/>
      <c r="DG5" s="356"/>
      <c r="DH5" s="356"/>
      <c r="DI5" s="356"/>
      <c r="DJ5" s="356"/>
      <c r="DK5" s="356"/>
      <c r="DL5" s="356"/>
      <c r="DM5" s="356"/>
      <c r="DN5" s="356"/>
      <c r="DO5" s="356"/>
      <c r="DP5" s="356"/>
      <c r="DQ5" s="356"/>
      <c r="DR5" s="356"/>
      <c r="DS5" s="356"/>
      <c r="DT5" s="356"/>
      <c r="DU5" s="356"/>
      <c r="DV5" s="356"/>
      <c r="DW5" s="356"/>
      <c r="DX5" s="356"/>
      <c r="DY5" s="356"/>
      <c r="DZ5" s="356"/>
      <c r="EA5" s="356"/>
      <c r="EB5" s="356"/>
      <c r="EC5" s="356"/>
      <c r="ED5" s="356"/>
      <c r="EE5" s="356"/>
      <c r="EF5" s="356"/>
      <c r="EG5" s="356"/>
      <c r="EH5" s="356"/>
      <c r="EI5" s="356"/>
      <c r="EJ5" s="356"/>
      <c r="EK5" s="356"/>
      <c r="EL5" s="356"/>
      <c r="EM5" s="356"/>
      <c r="EN5" s="356"/>
      <c r="EO5" s="356"/>
      <c r="EP5" s="356"/>
      <c r="EQ5" s="356"/>
      <c r="ER5" s="356"/>
      <c r="ES5" s="356"/>
      <c r="ET5" s="356"/>
      <c r="EU5" s="356"/>
      <c r="EV5" s="356"/>
      <c r="EW5" s="356"/>
      <c r="EX5" s="356"/>
      <c r="EY5" s="356"/>
      <c r="EZ5" s="356"/>
      <c r="FA5" s="356"/>
      <c r="FB5" s="356"/>
      <c r="FC5" s="356"/>
      <c r="FD5" s="356"/>
      <c r="FE5" s="356"/>
      <c r="FF5" s="356"/>
      <c r="FG5" s="356"/>
      <c r="FH5" s="356"/>
      <c r="FI5" s="356"/>
      <c r="FJ5" s="356"/>
      <c r="FK5" s="356"/>
      <c r="FL5" s="356"/>
      <c r="FM5" s="356"/>
      <c r="FN5" s="356"/>
      <c r="FO5" s="356"/>
      <c r="FP5" s="356"/>
      <c r="FQ5" s="356"/>
      <c r="FR5" s="356"/>
      <c r="FS5" s="356"/>
      <c r="FT5" s="356"/>
      <c r="FU5" s="356"/>
      <c r="FV5" s="356"/>
      <c r="FW5" s="356"/>
      <c r="FX5" s="356"/>
      <c r="FY5" s="356"/>
      <c r="FZ5" s="356"/>
      <c r="GA5" s="356"/>
      <c r="GB5" s="356"/>
      <c r="GC5" s="356"/>
      <c r="GD5" s="356"/>
      <c r="GE5" s="356"/>
      <c r="GF5" s="356"/>
      <c r="GG5" s="356"/>
      <c r="GH5" s="356"/>
      <c r="GI5" s="356"/>
      <c r="GJ5" s="356"/>
      <c r="GK5" s="356"/>
      <c r="GL5" s="356"/>
      <c r="GM5" s="356"/>
      <c r="GN5" s="356"/>
      <c r="GO5" s="356"/>
      <c r="GP5" s="356"/>
      <c r="GQ5" s="356"/>
      <c r="GR5" s="356"/>
      <c r="GS5" s="356"/>
      <c r="GT5" s="356"/>
      <c r="GU5" s="356"/>
      <c r="GV5" s="356"/>
      <c r="GW5" s="356"/>
      <c r="GX5" s="356"/>
      <c r="GY5" s="356"/>
      <c r="GZ5" s="356"/>
      <c r="HA5" s="356"/>
      <c r="HB5" s="356"/>
      <c r="HC5" s="356"/>
      <c r="HD5" s="356"/>
      <c r="HE5" s="356"/>
      <c r="HF5" s="356"/>
      <c r="HG5" s="356"/>
      <c r="HH5" s="356"/>
      <c r="HI5" s="356"/>
      <c r="HJ5" s="356"/>
      <c r="HK5" s="356"/>
      <c r="HL5" s="356"/>
      <c r="HM5" s="356"/>
      <c r="HN5" s="356"/>
      <c r="HO5" s="356"/>
      <c r="HP5" s="356"/>
      <c r="HQ5" s="356"/>
      <c r="HR5" s="356"/>
      <c r="HS5" s="356"/>
      <c r="HT5" s="356"/>
      <c r="HU5" s="356"/>
      <c r="HV5" s="356"/>
      <c r="HW5" s="356"/>
      <c r="HX5" s="356"/>
      <c r="HY5" s="356"/>
      <c r="HZ5" s="356"/>
      <c r="IA5" s="356"/>
      <c r="IB5" s="356"/>
      <c r="IC5" s="356"/>
      <c r="ID5" s="356"/>
      <c r="IE5" s="356"/>
      <c r="IF5" s="356"/>
      <c r="IG5" s="356"/>
      <c r="IH5" s="356"/>
      <c r="II5" s="356"/>
      <c r="IJ5" s="356"/>
      <c r="IK5" s="356"/>
      <c r="IL5" s="356"/>
      <c r="IM5" s="356"/>
      <c r="IN5" s="356"/>
      <c r="IO5" s="356"/>
      <c r="IP5" s="356"/>
      <c r="IQ5" s="356"/>
      <c r="IR5" s="356"/>
      <c r="IS5" s="356"/>
      <c r="IT5" s="356"/>
      <c r="IU5" s="356"/>
      <c r="IV5" s="356"/>
    </row>
    <row r="6" spans="1:256" ht="45" customHeight="1" x14ac:dyDescent="0.25">
      <c r="A6" s="614"/>
      <c r="B6" s="617"/>
      <c r="C6" s="619"/>
      <c r="D6" s="622"/>
      <c r="E6" s="624"/>
      <c r="F6" s="603" t="s">
        <v>74</v>
      </c>
      <c r="G6" s="604" t="s">
        <v>6</v>
      </c>
      <c r="H6" s="604"/>
      <c r="I6" s="604" t="s">
        <v>7</v>
      </c>
      <c r="J6" s="605"/>
      <c r="K6" s="603" t="s">
        <v>75</v>
      </c>
      <c r="L6" s="604" t="s">
        <v>76</v>
      </c>
      <c r="M6" s="604"/>
      <c r="N6" s="604" t="s">
        <v>9</v>
      </c>
      <c r="O6" s="604"/>
      <c r="P6" s="606" t="s">
        <v>10</v>
      </c>
      <c r="Q6" s="608" t="s">
        <v>11</v>
      </c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356"/>
      <c r="AH6" s="356"/>
      <c r="AI6" s="356"/>
      <c r="AJ6" s="356"/>
      <c r="AK6" s="356"/>
      <c r="AL6" s="356"/>
      <c r="AM6" s="356"/>
      <c r="AN6" s="356"/>
      <c r="AO6" s="356"/>
      <c r="AP6" s="356"/>
      <c r="AQ6" s="356"/>
      <c r="AR6" s="356"/>
      <c r="AS6" s="356"/>
      <c r="AT6" s="356"/>
      <c r="AU6" s="356"/>
      <c r="AV6" s="356"/>
      <c r="AW6" s="356"/>
      <c r="AX6" s="356"/>
      <c r="AY6" s="356"/>
      <c r="AZ6" s="356"/>
      <c r="BA6" s="356"/>
      <c r="BB6" s="356"/>
      <c r="BC6" s="356"/>
      <c r="BD6" s="356"/>
      <c r="BE6" s="356"/>
      <c r="BF6" s="356"/>
      <c r="BG6" s="356"/>
      <c r="BH6" s="356"/>
      <c r="BI6" s="356"/>
      <c r="BJ6" s="356"/>
      <c r="BK6" s="356"/>
      <c r="BL6" s="356"/>
      <c r="BM6" s="356"/>
      <c r="BN6" s="356"/>
      <c r="BO6" s="356"/>
      <c r="BP6" s="356"/>
      <c r="BQ6" s="356"/>
      <c r="BR6" s="356"/>
      <c r="BS6" s="356"/>
      <c r="BT6" s="356"/>
      <c r="BU6" s="356"/>
      <c r="BV6" s="356"/>
      <c r="BW6" s="356"/>
      <c r="BX6" s="356"/>
      <c r="BY6" s="356"/>
      <c r="BZ6" s="356"/>
      <c r="CA6" s="356"/>
      <c r="CB6" s="356"/>
      <c r="CC6" s="356"/>
      <c r="CD6" s="356"/>
      <c r="CE6" s="356"/>
      <c r="CF6" s="356"/>
      <c r="CG6" s="356"/>
      <c r="CH6" s="356"/>
      <c r="CI6" s="356"/>
      <c r="CJ6" s="356"/>
      <c r="CK6" s="356"/>
      <c r="CL6" s="356"/>
      <c r="CM6" s="356"/>
      <c r="CN6" s="356"/>
      <c r="CO6" s="356"/>
      <c r="CP6" s="356"/>
      <c r="CQ6" s="356"/>
      <c r="CR6" s="356"/>
      <c r="CS6" s="356"/>
      <c r="CT6" s="356"/>
      <c r="CU6" s="356"/>
      <c r="CV6" s="356"/>
      <c r="CW6" s="356"/>
      <c r="CX6" s="356"/>
      <c r="CY6" s="356"/>
      <c r="CZ6" s="356"/>
      <c r="DA6" s="356"/>
      <c r="DB6" s="356"/>
      <c r="DC6" s="356"/>
      <c r="DD6" s="356"/>
      <c r="DE6" s="356"/>
      <c r="DF6" s="356"/>
      <c r="DG6" s="356"/>
      <c r="DH6" s="356"/>
      <c r="DI6" s="356"/>
      <c r="DJ6" s="356"/>
      <c r="DK6" s="356"/>
      <c r="DL6" s="356"/>
      <c r="DM6" s="356"/>
      <c r="DN6" s="356"/>
      <c r="DO6" s="356"/>
      <c r="DP6" s="356"/>
      <c r="DQ6" s="356"/>
      <c r="DR6" s="356"/>
      <c r="DS6" s="356"/>
      <c r="DT6" s="356"/>
      <c r="DU6" s="356"/>
      <c r="DV6" s="356"/>
      <c r="DW6" s="356"/>
      <c r="DX6" s="356"/>
      <c r="DY6" s="356"/>
      <c r="DZ6" s="356"/>
      <c r="EA6" s="356"/>
      <c r="EB6" s="356"/>
      <c r="EC6" s="356"/>
      <c r="ED6" s="356"/>
      <c r="EE6" s="356"/>
      <c r="EF6" s="356"/>
      <c r="EG6" s="356"/>
      <c r="EH6" s="356"/>
      <c r="EI6" s="356"/>
      <c r="EJ6" s="356"/>
      <c r="EK6" s="356"/>
      <c r="EL6" s="356"/>
      <c r="EM6" s="356"/>
      <c r="EN6" s="356"/>
      <c r="EO6" s="356"/>
      <c r="EP6" s="356"/>
      <c r="EQ6" s="356"/>
      <c r="ER6" s="356"/>
      <c r="ES6" s="356"/>
      <c r="ET6" s="356"/>
      <c r="EU6" s="356"/>
      <c r="EV6" s="356"/>
      <c r="EW6" s="356"/>
      <c r="EX6" s="356"/>
      <c r="EY6" s="356"/>
      <c r="EZ6" s="356"/>
      <c r="FA6" s="356"/>
      <c r="FB6" s="356"/>
      <c r="FC6" s="356"/>
      <c r="FD6" s="356"/>
      <c r="FE6" s="356"/>
      <c r="FF6" s="356"/>
      <c r="FG6" s="356"/>
      <c r="FH6" s="356"/>
      <c r="FI6" s="356"/>
      <c r="FJ6" s="356"/>
      <c r="FK6" s="356"/>
      <c r="FL6" s="356"/>
      <c r="FM6" s="356"/>
      <c r="FN6" s="356"/>
      <c r="FO6" s="356"/>
      <c r="FP6" s="356"/>
      <c r="FQ6" s="356"/>
      <c r="FR6" s="356"/>
      <c r="FS6" s="356"/>
      <c r="FT6" s="356"/>
      <c r="FU6" s="356"/>
      <c r="FV6" s="356"/>
      <c r="FW6" s="356"/>
      <c r="FX6" s="356"/>
      <c r="FY6" s="356"/>
      <c r="FZ6" s="356"/>
      <c r="GA6" s="356"/>
      <c r="GB6" s="356"/>
      <c r="GC6" s="356"/>
      <c r="GD6" s="356"/>
      <c r="GE6" s="356"/>
      <c r="GF6" s="356"/>
      <c r="GG6" s="356"/>
      <c r="GH6" s="356"/>
      <c r="GI6" s="356"/>
      <c r="GJ6" s="356"/>
      <c r="GK6" s="356"/>
      <c r="GL6" s="356"/>
      <c r="GM6" s="356"/>
      <c r="GN6" s="356"/>
      <c r="GO6" s="356"/>
      <c r="GP6" s="356"/>
      <c r="GQ6" s="356"/>
      <c r="GR6" s="356"/>
      <c r="GS6" s="356"/>
      <c r="GT6" s="356"/>
      <c r="GU6" s="356"/>
      <c r="GV6" s="356"/>
      <c r="GW6" s="356"/>
      <c r="GX6" s="356"/>
      <c r="GY6" s="356"/>
      <c r="GZ6" s="356"/>
      <c r="HA6" s="356"/>
      <c r="HB6" s="356"/>
      <c r="HC6" s="356"/>
      <c r="HD6" s="356"/>
      <c r="HE6" s="356"/>
      <c r="HF6" s="356"/>
      <c r="HG6" s="356"/>
      <c r="HH6" s="356"/>
      <c r="HI6" s="356"/>
      <c r="HJ6" s="356"/>
      <c r="HK6" s="356"/>
      <c r="HL6" s="356"/>
      <c r="HM6" s="356"/>
      <c r="HN6" s="356"/>
      <c r="HO6" s="356"/>
      <c r="HP6" s="356"/>
      <c r="HQ6" s="356"/>
      <c r="HR6" s="356"/>
      <c r="HS6" s="356"/>
      <c r="HT6" s="356"/>
      <c r="HU6" s="356"/>
      <c r="HV6" s="356"/>
      <c r="HW6" s="356"/>
      <c r="HX6" s="356"/>
      <c r="HY6" s="356"/>
      <c r="HZ6" s="356"/>
      <c r="IA6" s="356"/>
      <c r="IB6" s="356"/>
      <c r="IC6" s="356"/>
      <c r="ID6" s="356"/>
      <c r="IE6" s="356"/>
      <c r="IF6" s="356"/>
      <c r="IG6" s="356"/>
      <c r="IH6" s="356"/>
      <c r="II6" s="356"/>
      <c r="IJ6" s="356"/>
      <c r="IK6" s="356"/>
      <c r="IL6" s="356"/>
      <c r="IM6" s="356"/>
      <c r="IN6" s="356"/>
      <c r="IO6" s="356"/>
      <c r="IP6" s="356"/>
      <c r="IQ6" s="356"/>
      <c r="IR6" s="356"/>
      <c r="IS6" s="356"/>
      <c r="IT6" s="356"/>
      <c r="IU6" s="356"/>
      <c r="IV6" s="356"/>
    </row>
    <row r="7" spans="1:256" ht="68.25" customHeight="1" thickBot="1" x14ac:dyDescent="0.3">
      <c r="A7" s="615"/>
      <c r="B7" s="617"/>
      <c r="C7" s="620"/>
      <c r="D7" s="622"/>
      <c r="E7" s="624"/>
      <c r="F7" s="603"/>
      <c r="G7" s="279" t="s">
        <v>12</v>
      </c>
      <c r="H7" s="279" t="s">
        <v>13</v>
      </c>
      <c r="I7" s="279" t="s">
        <v>12</v>
      </c>
      <c r="J7" s="279" t="s">
        <v>13</v>
      </c>
      <c r="K7" s="603"/>
      <c r="L7" s="279" t="s">
        <v>12</v>
      </c>
      <c r="M7" s="279" t="s">
        <v>13</v>
      </c>
      <c r="N7" s="279" t="s">
        <v>12</v>
      </c>
      <c r="O7" s="279" t="s">
        <v>13</v>
      </c>
      <c r="P7" s="607"/>
      <c r="Q7" s="609"/>
      <c r="R7" s="356"/>
      <c r="S7" s="356"/>
      <c r="T7" s="356"/>
      <c r="U7" s="356"/>
      <c r="V7" s="356"/>
      <c r="W7" s="356"/>
      <c r="X7" s="356"/>
      <c r="Y7" s="356"/>
      <c r="Z7" s="356"/>
      <c r="AA7" s="356"/>
      <c r="AB7" s="356"/>
      <c r="AC7" s="356"/>
      <c r="AD7" s="356"/>
      <c r="AE7" s="356"/>
      <c r="AF7" s="356"/>
      <c r="AG7" s="356"/>
      <c r="AH7" s="356"/>
      <c r="AI7" s="356"/>
      <c r="AJ7" s="356"/>
      <c r="AK7" s="356"/>
      <c r="AL7" s="356"/>
      <c r="AM7" s="356"/>
      <c r="AN7" s="356"/>
      <c r="AO7" s="356"/>
      <c r="AP7" s="356"/>
      <c r="AQ7" s="356"/>
      <c r="AR7" s="356"/>
      <c r="AS7" s="356"/>
      <c r="AT7" s="356"/>
      <c r="AU7" s="356"/>
      <c r="AV7" s="356"/>
      <c r="AW7" s="356"/>
      <c r="AX7" s="356"/>
      <c r="AY7" s="356"/>
      <c r="AZ7" s="356"/>
      <c r="BA7" s="356"/>
      <c r="BB7" s="356"/>
      <c r="BC7" s="356"/>
      <c r="BD7" s="356"/>
      <c r="BE7" s="356"/>
      <c r="BF7" s="356"/>
      <c r="BG7" s="356"/>
      <c r="BH7" s="356"/>
      <c r="BI7" s="356"/>
      <c r="BJ7" s="356"/>
      <c r="BK7" s="356"/>
      <c r="BL7" s="356"/>
      <c r="BM7" s="356"/>
      <c r="BN7" s="356"/>
      <c r="BO7" s="356"/>
      <c r="BP7" s="356"/>
      <c r="BQ7" s="356"/>
      <c r="BR7" s="356"/>
      <c r="BS7" s="356"/>
      <c r="BT7" s="356"/>
      <c r="BU7" s="356"/>
      <c r="BV7" s="356"/>
      <c r="BW7" s="356"/>
      <c r="BX7" s="356"/>
      <c r="BY7" s="356"/>
      <c r="BZ7" s="356"/>
      <c r="CA7" s="356"/>
      <c r="CB7" s="356"/>
      <c r="CC7" s="356"/>
      <c r="CD7" s="356"/>
      <c r="CE7" s="356"/>
      <c r="CF7" s="356"/>
      <c r="CG7" s="356"/>
      <c r="CH7" s="356"/>
      <c r="CI7" s="356"/>
      <c r="CJ7" s="356"/>
      <c r="CK7" s="356"/>
      <c r="CL7" s="356"/>
      <c r="CM7" s="356"/>
      <c r="CN7" s="356"/>
      <c r="CO7" s="356"/>
      <c r="CP7" s="356"/>
      <c r="CQ7" s="356"/>
      <c r="CR7" s="356"/>
      <c r="CS7" s="356"/>
      <c r="CT7" s="356"/>
      <c r="CU7" s="356"/>
      <c r="CV7" s="356"/>
      <c r="CW7" s="356"/>
      <c r="CX7" s="356"/>
      <c r="CY7" s="356"/>
      <c r="CZ7" s="356"/>
      <c r="DA7" s="356"/>
      <c r="DB7" s="356"/>
      <c r="DC7" s="356"/>
      <c r="DD7" s="356"/>
      <c r="DE7" s="356"/>
      <c r="DF7" s="356"/>
      <c r="DG7" s="356"/>
      <c r="DH7" s="356"/>
      <c r="DI7" s="356"/>
      <c r="DJ7" s="356"/>
      <c r="DK7" s="356"/>
      <c r="DL7" s="356"/>
      <c r="DM7" s="356"/>
      <c r="DN7" s="356"/>
      <c r="DO7" s="356"/>
      <c r="DP7" s="356"/>
      <c r="DQ7" s="356"/>
      <c r="DR7" s="356"/>
      <c r="DS7" s="356"/>
      <c r="DT7" s="356"/>
      <c r="DU7" s="356"/>
      <c r="DV7" s="356"/>
      <c r="DW7" s="356"/>
      <c r="DX7" s="356"/>
      <c r="DY7" s="356"/>
      <c r="DZ7" s="356"/>
      <c r="EA7" s="356"/>
      <c r="EB7" s="356"/>
      <c r="EC7" s="356"/>
      <c r="ED7" s="356"/>
      <c r="EE7" s="356"/>
      <c r="EF7" s="356"/>
      <c r="EG7" s="356"/>
      <c r="EH7" s="356"/>
      <c r="EI7" s="356"/>
      <c r="EJ7" s="356"/>
      <c r="EK7" s="356"/>
      <c r="EL7" s="356"/>
      <c r="EM7" s="356"/>
      <c r="EN7" s="356"/>
      <c r="EO7" s="356"/>
      <c r="EP7" s="356"/>
      <c r="EQ7" s="356"/>
      <c r="ER7" s="356"/>
      <c r="ES7" s="356"/>
      <c r="ET7" s="356"/>
      <c r="EU7" s="356"/>
      <c r="EV7" s="356"/>
      <c r="EW7" s="356"/>
      <c r="EX7" s="356"/>
      <c r="EY7" s="356"/>
      <c r="EZ7" s="356"/>
      <c r="FA7" s="356"/>
      <c r="FB7" s="356"/>
      <c r="FC7" s="356"/>
      <c r="FD7" s="356"/>
      <c r="FE7" s="356"/>
      <c r="FF7" s="356"/>
      <c r="FG7" s="356"/>
      <c r="FH7" s="356"/>
      <c r="FI7" s="356"/>
      <c r="FJ7" s="356"/>
      <c r="FK7" s="356"/>
      <c r="FL7" s="356"/>
      <c r="FM7" s="356"/>
      <c r="FN7" s="356"/>
      <c r="FO7" s="356"/>
      <c r="FP7" s="356"/>
      <c r="FQ7" s="356"/>
      <c r="FR7" s="356"/>
      <c r="FS7" s="356"/>
      <c r="FT7" s="356"/>
      <c r="FU7" s="356"/>
      <c r="FV7" s="356"/>
      <c r="FW7" s="356"/>
      <c r="FX7" s="356"/>
      <c r="FY7" s="356"/>
      <c r="FZ7" s="356"/>
      <c r="GA7" s="356"/>
      <c r="GB7" s="356"/>
      <c r="GC7" s="356"/>
      <c r="GD7" s="356"/>
      <c r="GE7" s="356"/>
      <c r="GF7" s="356"/>
      <c r="GG7" s="356"/>
      <c r="GH7" s="356"/>
      <c r="GI7" s="356"/>
      <c r="GJ7" s="356"/>
      <c r="GK7" s="356"/>
      <c r="GL7" s="356"/>
      <c r="GM7" s="356"/>
      <c r="GN7" s="356"/>
      <c r="GO7" s="356"/>
      <c r="GP7" s="356"/>
      <c r="GQ7" s="356"/>
      <c r="GR7" s="356"/>
      <c r="GS7" s="356"/>
      <c r="GT7" s="356"/>
      <c r="GU7" s="356"/>
      <c r="GV7" s="356"/>
      <c r="GW7" s="356"/>
      <c r="GX7" s="356"/>
      <c r="GY7" s="356"/>
      <c r="GZ7" s="356"/>
      <c r="HA7" s="356"/>
      <c r="HB7" s="356"/>
      <c r="HC7" s="356"/>
      <c r="HD7" s="356"/>
      <c r="HE7" s="356"/>
      <c r="HF7" s="356"/>
      <c r="HG7" s="356"/>
      <c r="HH7" s="356"/>
      <c r="HI7" s="356"/>
      <c r="HJ7" s="356"/>
      <c r="HK7" s="356"/>
      <c r="HL7" s="356"/>
      <c r="HM7" s="356"/>
      <c r="HN7" s="356"/>
      <c r="HO7" s="356"/>
      <c r="HP7" s="356"/>
      <c r="HQ7" s="356"/>
      <c r="HR7" s="356"/>
      <c r="HS7" s="356"/>
      <c r="HT7" s="356"/>
      <c r="HU7" s="356"/>
      <c r="HV7" s="356"/>
      <c r="HW7" s="356"/>
      <c r="HX7" s="356"/>
      <c r="HY7" s="356"/>
      <c r="HZ7" s="356"/>
      <c r="IA7" s="356"/>
      <c r="IB7" s="356"/>
      <c r="IC7" s="356"/>
      <c r="ID7" s="356"/>
      <c r="IE7" s="356"/>
      <c r="IF7" s="356"/>
      <c r="IG7" s="356"/>
      <c r="IH7" s="356"/>
      <c r="II7" s="356"/>
      <c r="IJ7" s="356"/>
      <c r="IK7" s="356"/>
      <c r="IL7" s="356"/>
      <c r="IM7" s="356"/>
      <c r="IN7" s="356"/>
      <c r="IO7" s="356"/>
      <c r="IP7" s="356"/>
      <c r="IQ7" s="356"/>
      <c r="IR7" s="356"/>
      <c r="IS7" s="356"/>
      <c r="IT7" s="356"/>
      <c r="IU7" s="356"/>
      <c r="IV7" s="356"/>
    </row>
    <row r="8" spans="1:256" ht="18" customHeight="1" thickBot="1" x14ac:dyDescent="0.3">
      <c r="A8" s="357">
        <v>1</v>
      </c>
      <c r="B8" s="358">
        <v>2</v>
      </c>
      <c r="C8" s="359"/>
      <c r="D8" s="360">
        <v>3</v>
      </c>
      <c r="E8" s="360">
        <v>4</v>
      </c>
      <c r="F8" s="360">
        <v>5</v>
      </c>
      <c r="G8" s="360">
        <v>6</v>
      </c>
      <c r="H8" s="360">
        <v>7</v>
      </c>
      <c r="I8" s="360">
        <v>8</v>
      </c>
      <c r="J8" s="360">
        <v>9</v>
      </c>
      <c r="K8" s="360">
        <v>10</v>
      </c>
      <c r="L8" s="360">
        <v>11</v>
      </c>
      <c r="M8" s="360">
        <v>12</v>
      </c>
      <c r="N8" s="360">
        <v>13</v>
      </c>
      <c r="O8" s="360">
        <v>14</v>
      </c>
      <c r="P8" s="360">
        <v>15</v>
      </c>
      <c r="Q8" s="361">
        <v>16</v>
      </c>
      <c r="R8" s="362"/>
      <c r="S8" s="362"/>
      <c r="T8" s="362"/>
      <c r="U8" s="362"/>
      <c r="V8" s="362"/>
      <c r="W8" s="362"/>
      <c r="X8" s="362"/>
      <c r="Y8" s="362"/>
      <c r="Z8" s="362"/>
      <c r="AA8" s="362"/>
      <c r="AB8" s="362"/>
      <c r="AC8" s="362"/>
      <c r="AD8" s="362"/>
      <c r="AE8" s="362"/>
      <c r="AF8" s="362"/>
      <c r="AG8" s="362"/>
      <c r="AH8" s="362"/>
      <c r="AI8" s="362"/>
      <c r="AJ8" s="362"/>
      <c r="AK8" s="362"/>
      <c r="AL8" s="362"/>
      <c r="AM8" s="362"/>
      <c r="AN8" s="362"/>
      <c r="AO8" s="362"/>
      <c r="AP8" s="362"/>
      <c r="AQ8" s="362"/>
      <c r="AR8" s="362"/>
      <c r="AS8" s="362"/>
      <c r="AT8" s="362"/>
      <c r="AU8" s="362"/>
      <c r="AV8" s="362"/>
      <c r="AW8" s="362"/>
      <c r="AX8" s="362"/>
      <c r="AY8" s="362"/>
      <c r="AZ8" s="362"/>
      <c r="BA8" s="362"/>
      <c r="BB8" s="362"/>
      <c r="BC8" s="362"/>
      <c r="BD8" s="362"/>
      <c r="BE8" s="362"/>
      <c r="BF8" s="362"/>
      <c r="BG8" s="362"/>
      <c r="BH8" s="362"/>
      <c r="BI8" s="362"/>
      <c r="BJ8" s="362"/>
      <c r="BK8" s="362"/>
      <c r="BL8" s="362"/>
      <c r="BM8" s="362"/>
      <c r="BN8" s="362"/>
      <c r="BO8" s="362"/>
      <c r="BP8" s="362"/>
      <c r="BQ8" s="362"/>
      <c r="BR8" s="362"/>
      <c r="BS8" s="362"/>
      <c r="BT8" s="362"/>
      <c r="BU8" s="362"/>
      <c r="BV8" s="362"/>
      <c r="BW8" s="362"/>
      <c r="BX8" s="362"/>
      <c r="BY8" s="362"/>
      <c r="BZ8" s="362"/>
      <c r="CA8" s="362"/>
      <c r="CB8" s="362"/>
      <c r="CC8" s="362"/>
      <c r="CD8" s="362"/>
      <c r="CE8" s="362"/>
      <c r="CF8" s="362"/>
      <c r="CG8" s="362"/>
      <c r="CH8" s="362"/>
      <c r="CI8" s="362"/>
      <c r="CJ8" s="362"/>
      <c r="CK8" s="362"/>
      <c r="CL8" s="362"/>
      <c r="CM8" s="362"/>
      <c r="CN8" s="362"/>
      <c r="CO8" s="362"/>
      <c r="CP8" s="362"/>
      <c r="CQ8" s="362"/>
      <c r="CR8" s="362"/>
      <c r="CS8" s="362"/>
      <c r="CT8" s="362"/>
      <c r="CU8" s="362"/>
      <c r="CV8" s="362"/>
      <c r="CW8" s="362"/>
      <c r="CX8" s="362"/>
      <c r="CY8" s="362"/>
      <c r="CZ8" s="362"/>
      <c r="DA8" s="362"/>
      <c r="DB8" s="362"/>
      <c r="DC8" s="362"/>
      <c r="DD8" s="362"/>
      <c r="DE8" s="362"/>
      <c r="DF8" s="362"/>
      <c r="DG8" s="362"/>
      <c r="DH8" s="362"/>
      <c r="DI8" s="362"/>
      <c r="DJ8" s="362"/>
      <c r="DK8" s="362"/>
      <c r="DL8" s="362"/>
      <c r="DM8" s="362"/>
      <c r="DN8" s="362"/>
      <c r="DO8" s="362"/>
      <c r="DP8" s="362"/>
      <c r="DQ8" s="362"/>
      <c r="DR8" s="362"/>
      <c r="DS8" s="362"/>
      <c r="DT8" s="362"/>
      <c r="DU8" s="362"/>
      <c r="DV8" s="362"/>
      <c r="DW8" s="362"/>
      <c r="DX8" s="362"/>
      <c r="DY8" s="362"/>
      <c r="DZ8" s="362"/>
      <c r="EA8" s="362"/>
      <c r="EB8" s="362"/>
      <c r="EC8" s="362"/>
      <c r="ED8" s="362"/>
      <c r="EE8" s="362"/>
      <c r="EF8" s="362"/>
      <c r="EG8" s="362"/>
      <c r="EH8" s="362"/>
      <c r="EI8" s="362"/>
      <c r="EJ8" s="362"/>
      <c r="EK8" s="362"/>
      <c r="EL8" s="362"/>
      <c r="EM8" s="362"/>
      <c r="EN8" s="362"/>
      <c r="EO8" s="362"/>
      <c r="EP8" s="362"/>
      <c r="EQ8" s="362"/>
      <c r="ER8" s="362"/>
      <c r="ES8" s="362"/>
      <c r="ET8" s="362"/>
      <c r="EU8" s="362"/>
      <c r="EV8" s="362"/>
      <c r="EW8" s="362"/>
      <c r="EX8" s="362"/>
      <c r="EY8" s="362"/>
      <c r="EZ8" s="362"/>
      <c r="FA8" s="362"/>
      <c r="FB8" s="362"/>
      <c r="FC8" s="362"/>
      <c r="FD8" s="362"/>
      <c r="FE8" s="362"/>
      <c r="FF8" s="362"/>
      <c r="FG8" s="362"/>
      <c r="FH8" s="362"/>
      <c r="FI8" s="362"/>
      <c r="FJ8" s="362"/>
      <c r="FK8" s="362"/>
      <c r="FL8" s="362"/>
      <c r="FM8" s="362"/>
      <c r="FN8" s="362"/>
      <c r="FO8" s="362"/>
      <c r="FP8" s="362"/>
      <c r="FQ8" s="362"/>
      <c r="FR8" s="362"/>
      <c r="FS8" s="362"/>
      <c r="FT8" s="362"/>
      <c r="FU8" s="362"/>
      <c r="FV8" s="362"/>
      <c r="FW8" s="362"/>
      <c r="FX8" s="362"/>
      <c r="FY8" s="362"/>
      <c r="FZ8" s="362"/>
      <c r="GA8" s="362"/>
      <c r="GB8" s="362"/>
      <c r="GC8" s="362"/>
      <c r="GD8" s="362"/>
      <c r="GE8" s="362"/>
      <c r="GF8" s="362"/>
      <c r="GG8" s="362"/>
      <c r="GH8" s="362"/>
      <c r="GI8" s="362"/>
      <c r="GJ8" s="362"/>
      <c r="GK8" s="362"/>
      <c r="GL8" s="362"/>
      <c r="GM8" s="362"/>
      <c r="GN8" s="362"/>
      <c r="GO8" s="362"/>
      <c r="GP8" s="362"/>
      <c r="GQ8" s="362"/>
      <c r="GR8" s="362"/>
      <c r="GS8" s="362"/>
      <c r="GT8" s="362"/>
      <c r="GU8" s="362"/>
      <c r="GV8" s="362"/>
      <c r="GW8" s="362"/>
      <c r="GX8" s="362"/>
      <c r="GY8" s="362"/>
      <c r="GZ8" s="362"/>
      <c r="HA8" s="362"/>
      <c r="HB8" s="362"/>
      <c r="HC8" s="362"/>
      <c r="HD8" s="362"/>
      <c r="HE8" s="362"/>
      <c r="HF8" s="362"/>
      <c r="HG8" s="362"/>
      <c r="HH8" s="362"/>
      <c r="HI8" s="362"/>
      <c r="HJ8" s="362"/>
      <c r="HK8" s="362"/>
      <c r="HL8" s="362"/>
      <c r="HM8" s="362"/>
      <c r="HN8" s="362"/>
      <c r="HO8" s="362"/>
      <c r="HP8" s="362"/>
      <c r="HQ8" s="362"/>
      <c r="HR8" s="362"/>
      <c r="HS8" s="362"/>
      <c r="HT8" s="362"/>
      <c r="HU8" s="362"/>
      <c r="HV8" s="362"/>
      <c r="HW8" s="362"/>
      <c r="HX8" s="362"/>
      <c r="HY8" s="362"/>
      <c r="HZ8" s="362"/>
      <c r="IA8" s="362"/>
      <c r="IB8" s="362"/>
      <c r="IC8" s="362"/>
      <c r="ID8" s="362"/>
      <c r="IE8" s="362"/>
      <c r="IF8" s="362"/>
      <c r="IG8" s="362"/>
      <c r="IH8" s="362"/>
      <c r="II8" s="362"/>
      <c r="IJ8" s="362"/>
      <c r="IK8" s="362"/>
      <c r="IL8" s="362"/>
      <c r="IM8" s="362"/>
      <c r="IN8" s="362"/>
      <c r="IO8" s="362"/>
      <c r="IP8" s="362"/>
      <c r="IQ8" s="362"/>
      <c r="IR8" s="362"/>
      <c r="IS8" s="362"/>
      <c r="IT8" s="362"/>
      <c r="IU8" s="362"/>
      <c r="IV8" s="362"/>
    </row>
    <row r="9" spans="1:256" ht="14.25" customHeight="1" x14ac:dyDescent="0.25">
      <c r="A9" s="577">
        <v>1</v>
      </c>
      <c r="B9" s="580" t="s">
        <v>137</v>
      </c>
      <c r="C9" s="583">
        <v>22347.3</v>
      </c>
      <c r="D9" s="600">
        <f>F14+K14</f>
        <v>13659.22</v>
      </c>
      <c r="E9" s="363" t="s">
        <v>14</v>
      </c>
      <c r="F9" s="364">
        <v>1261.7</v>
      </c>
      <c r="G9" s="365">
        <v>700</v>
      </c>
      <c r="H9" s="365">
        <v>632.4</v>
      </c>
      <c r="I9" s="365">
        <v>7680</v>
      </c>
      <c r="J9" s="365">
        <v>6743.5</v>
      </c>
      <c r="K9" s="364"/>
      <c r="L9" s="365"/>
      <c r="M9" s="365"/>
      <c r="N9" s="365"/>
      <c r="O9" s="365"/>
      <c r="P9" s="366">
        <f>H9+M9</f>
        <v>632.4</v>
      </c>
      <c r="Q9" s="367">
        <f>J9+O9</f>
        <v>6743.5</v>
      </c>
    </row>
    <row r="10" spans="1:256" ht="14.25" customHeight="1" x14ac:dyDescent="0.25">
      <c r="A10" s="578"/>
      <c r="B10" s="581"/>
      <c r="C10" s="584"/>
      <c r="D10" s="587"/>
      <c r="E10" s="369" t="s">
        <v>78</v>
      </c>
      <c r="F10" s="370">
        <v>3.42</v>
      </c>
      <c r="G10" s="368"/>
      <c r="H10" s="368"/>
      <c r="I10" s="368"/>
      <c r="J10" s="368"/>
      <c r="K10" s="370"/>
      <c r="L10" s="368"/>
      <c r="M10" s="368"/>
      <c r="N10" s="368"/>
      <c r="O10" s="368"/>
      <c r="P10" s="366">
        <f t="shared" ref="P10:P61" si="0">H10+M10</f>
        <v>0</v>
      </c>
      <c r="Q10" s="367">
        <f t="shared" ref="Q10:Q61" si="1">J10+O10</f>
        <v>0</v>
      </c>
    </row>
    <row r="11" spans="1:256" ht="14.25" customHeight="1" x14ac:dyDescent="0.25">
      <c r="A11" s="578"/>
      <c r="B11" s="581"/>
      <c r="C11" s="584"/>
      <c r="D11" s="587"/>
      <c r="E11" s="369" t="s">
        <v>15</v>
      </c>
      <c r="F11" s="370">
        <v>400.86</v>
      </c>
      <c r="G11" s="368">
        <v>70</v>
      </c>
      <c r="H11" s="368">
        <v>30.2</v>
      </c>
      <c r="I11" s="368">
        <v>245</v>
      </c>
      <c r="J11" s="368">
        <v>105</v>
      </c>
      <c r="K11" s="370">
        <v>23.26</v>
      </c>
      <c r="L11" s="368">
        <v>23.26</v>
      </c>
      <c r="M11" s="368"/>
      <c r="N11" s="368"/>
      <c r="O11" s="368"/>
      <c r="P11" s="366">
        <f t="shared" si="0"/>
        <v>30.2</v>
      </c>
      <c r="Q11" s="367">
        <f t="shared" si="1"/>
        <v>105</v>
      </c>
    </row>
    <row r="12" spans="1:256" ht="14.25" customHeight="1" x14ac:dyDescent="0.25">
      <c r="A12" s="578"/>
      <c r="B12" s="581"/>
      <c r="C12" s="584"/>
      <c r="D12" s="587"/>
      <c r="E12" s="369" t="s">
        <v>16</v>
      </c>
      <c r="F12" s="370">
        <v>8652.76</v>
      </c>
      <c r="G12" s="368">
        <v>800</v>
      </c>
      <c r="H12" s="368">
        <v>741.97</v>
      </c>
      <c r="I12" s="368">
        <v>2400</v>
      </c>
      <c r="J12" s="368">
        <v>2226</v>
      </c>
      <c r="K12" s="370">
        <v>1255.31</v>
      </c>
      <c r="L12" s="368">
        <v>1255.31</v>
      </c>
      <c r="M12" s="368">
        <v>1011.48</v>
      </c>
      <c r="N12" s="368"/>
      <c r="O12" s="368"/>
      <c r="P12" s="366">
        <f t="shared" si="0"/>
        <v>1753.45</v>
      </c>
      <c r="Q12" s="367">
        <f t="shared" si="1"/>
        <v>2226</v>
      </c>
    </row>
    <row r="13" spans="1:256" ht="15" customHeight="1" thickBot="1" x14ac:dyDescent="0.3">
      <c r="A13" s="578"/>
      <c r="B13" s="582"/>
      <c r="C13" s="585"/>
      <c r="D13" s="588"/>
      <c r="E13" s="372" t="s">
        <v>17</v>
      </c>
      <c r="F13" s="373">
        <v>1798.9</v>
      </c>
      <c r="G13" s="371">
        <v>50</v>
      </c>
      <c r="H13" s="371">
        <v>11.17</v>
      </c>
      <c r="I13" s="371">
        <v>75</v>
      </c>
      <c r="J13" s="371">
        <v>16.5</v>
      </c>
      <c r="K13" s="373">
        <v>263.01</v>
      </c>
      <c r="L13" s="371">
        <v>263.01</v>
      </c>
      <c r="M13" s="371"/>
      <c r="N13" s="371"/>
      <c r="O13" s="371"/>
      <c r="P13" s="366">
        <f t="shared" si="0"/>
        <v>11.17</v>
      </c>
      <c r="Q13" s="367">
        <f t="shared" si="1"/>
        <v>16.5</v>
      </c>
    </row>
    <row r="14" spans="1:256" ht="15" thickBot="1" x14ac:dyDescent="0.3">
      <c r="A14" s="579"/>
      <c r="B14" s="589" t="s">
        <v>18</v>
      </c>
      <c r="C14" s="589"/>
      <c r="D14" s="590"/>
      <c r="E14" s="590"/>
      <c r="F14" s="375">
        <f>F9+F10+F11+F12+F13</f>
        <v>12117.64</v>
      </c>
      <c r="G14" s="375">
        <f t="shared" ref="G14:Q14" si="2">G9+G10+G11+G12+G13</f>
        <v>1620</v>
      </c>
      <c r="H14" s="375">
        <f t="shared" si="2"/>
        <v>1415.7400000000002</v>
      </c>
      <c r="I14" s="375">
        <f t="shared" si="2"/>
        <v>10400</v>
      </c>
      <c r="J14" s="375">
        <f t="shared" si="2"/>
        <v>9091</v>
      </c>
      <c r="K14" s="375">
        <f t="shared" si="2"/>
        <v>1541.58</v>
      </c>
      <c r="L14" s="375">
        <f t="shared" si="2"/>
        <v>1541.58</v>
      </c>
      <c r="M14" s="375">
        <f t="shared" si="2"/>
        <v>1011.48</v>
      </c>
      <c r="N14" s="375">
        <f t="shared" si="2"/>
        <v>0</v>
      </c>
      <c r="O14" s="375">
        <f t="shared" si="2"/>
        <v>0</v>
      </c>
      <c r="P14" s="375">
        <f t="shared" si="2"/>
        <v>2427.2200000000003</v>
      </c>
      <c r="Q14" s="375">
        <f t="shared" si="2"/>
        <v>9091</v>
      </c>
    </row>
    <row r="15" spans="1:256" ht="14.25" customHeight="1" x14ac:dyDescent="0.25">
      <c r="A15" s="577">
        <v>2</v>
      </c>
      <c r="B15" s="580" t="s">
        <v>138</v>
      </c>
      <c r="C15" s="583">
        <v>13144</v>
      </c>
      <c r="D15" s="586">
        <f>F20+K20</f>
        <v>9109.17</v>
      </c>
      <c r="E15" s="363" t="s">
        <v>14</v>
      </c>
      <c r="F15" s="364">
        <v>444.43</v>
      </c>
      <c r="G15" s="365">
        <v>23.54</v>
      </c>
      <c r="H15" s="365">
        <v>38.929499999999997</v>
      </c>
      <c r="I15" s="365">
        <v>519.76300000000003</v>
      </c>
      <c r="J15" s="365">
        <v>952.42600000000004</v>
      </c>
      <c r="K15" s="364">
        <v>270.77</v>
      </c>
      <c r="L15" s="365"/>
      <c r="M15" s="365"/>
      <c r="N15" s="365"/>
      <c r="O15" s="365"/>
      <c r="P15" s="366">
        <f t="shared" si="0"/>
        <v>38.929499999999997</v>
      </c>
      <c r="Q15" s="367">
        <f t="shared" si="1"/>
        <v>952.42600000000004</v>
      </c>
    </row>
    <row r="16" spans="1:256" ht="14.25" customHeight="1" x14ac:dyDescent="0.25">
      <c r="A16" s="578"/>
      <c r="B16" s="581"/>
      <c r="C16" s="584"/>
      <c r="D16" s="587"/>
      <c r="E16" s="369" t="s">
        <v>78</v>
      </c>
      <c r="F16" s="370">
        <v>8.75</v>
      </c>
      <c r="G16" s="368"/>
      <c r="H16" s="368"/>
      <c r="I16" s="368"/>
      <c r="J16" s="368"/>
      <c r="K16" s="370"/>
      <c r="L16" s="368"/>
      <c r="M16" s="368"/>
      <c r="N16" s="368"/>
      <c r="O16" s="368"/>
      <c r="P16" s="366">
        <f t="shared" si="0"/>
        <v>0</v>
      </c>
      <c r="Q16" s="367">
        <f t="shared" si="1"/>
        <v>0</v>
      </c>
    </row>
    <row r="17" spans="1:256" ht="14.25" customHeight="1" x14ac:dyDescent="0.25">
      <c r="A17" s="578"/>
      <c r="B17" s="581"/>
      <c r="C17" s="584"/>
      <c r="D17" s="587"/>
      <c r="E17" s="369" t="s">
        <v>15</v>
      </c>
      <c r="F17" s="370">
        <v>8.75</v>
      </c>
      <c r="G17" s="368">
        <v>8.75</v>
      </c>
      <c r="H17" s="368">
        <v>8.75</v>
      </c>
      <c r="I17" s="368">
        <v>540.91200000000003</v>
      </c>
      <c r="J17" s="368">
        <v>540.91200000000003</v>
      </c>
      <c r="K17" s="370">
        <v>185.1</v>
      </c>
      <c r="L17" s="368">
        <v>185.1</v>
      </c>
      <c r="M17" s="368"/>
      <c r="N17" s="368"/>
      <c r="O17" s="368"/>
      <c r="P17" s="366">
        <f t="shared" si="0"/>
        <v>8.75</v>
      </c>
      <c r="Q17" s="367">
        <f t="shared" si="1"/>
        <v>540.91200000000003</v>
      </c>
    </row>
    <row r="18" spans="1:256" ht="14.25" customHeight="1" x14ac:dyDescent="0.25">
      <c r="A18" s="578"/>
      <c r="B18" s="581"/>
      <c r="C18" s="584"/>
      <c r="D18" s="587"/>
      <c r="E18" s="369" t="s">
        <v>16</v>
      </c>
      <c r="F18" s="370">
        <v>3205.28</v>
      </c>
      <c r="G18" s="368">
        <v>5</v>
      </c>
      <c r="H18" s="368">
        <v>16.5746</v>
      </c>
      <c r="I18" s="368"/>
      <c r="J18" s="368"/>
      <c r="K18" s="370">
        <v>2735.15</v>
      </c>
      <c r="L18" s="368">
        <v>400</v>
      </c>
      <c r="M18" s="368">
        <v>400</v>
      </c>
      <c r="N18" s="368">
        <v>495.2</v>
      </c>
      <c r="O18" s="368">
        <v>495.2</v>
      </c>
      <c r="P18" s="366">
        <f t="shared" si="0"/>
        <v>416.57459999999998</v>
      </c>
      <c r="Q18" s="367">
        <f t="shared" si="1"/>
        <v>495.2</v>
      </c>
    </row>
    <row r="19" spans="1:256" ht="15" customHeight="1" thickBot="1" x14ac:dyDescent="0.3">
      <c r="A19" s="578"/>
      <c r="B19" s="582"/>
      <c r="C19" s="585"/>
      <c r="D19" s="588"/>
      <c r="E19" s="372" t="s">
        <v>17</v>
      </c>
      <c r="F19" s="373">
        <v>1296.26</v>
      </c>
      <c r="G19" s="371">
        <v>25.46</v>
      </c>
      <c r="H19" s="371">
        <v>26.67</v>
      </c>
      <c r="I19" s="371">
        <v>3990.5</v>
      </c>
      <c r="J19" s="371">
        <v>4233.3500000000004</v>
      </c>
      <c r="K19" s="373">
        <v>954.68</v>
      </c>
      <c r="L19" s="371"/>
      <c r="M19" s="371"/>
      <c r="N19" s="371"/>
      <c r="O19" s="371"/>
      <c r="P19" s="366">
        <f t="shared" si="0"/>
        <v>26.67</v>
      </c>
      <c r="Q19" s="367">
        <f t="shared" si="1"/>
        <v>4233.3500000000004</v>
      </c>
    </row>
    <row r="20" spans="1:256" ht="15" thickBot="1" x14ac:dyDescent="0.3">
      <c r="A20" s="579"/>
      <c r="B20" s="589" t="s">
        <v>18</v>
      </c>
      <c r="C20" s="589"/>
      <c r="D20" s="590"/>
      <c r="E20" s="590"/>
      <c r="F20" s="375">
        <f>F15+F16+F17+F18+F19</f>
        <v>4963.47</v>
      </c>
      <c r="G20" s="375">
        <f t="shared" ref="G20:Q20" si="3">G15+G16+G17+G18+G19</f>
        <v>62.75</v>
      </c>
      <c r="H20" s="375">
        <f t="shared" si="3"/>
        <v>90.924099999999996</v>
      </c>
      <c r="I20" s="375">
        <f t="shared" si="3"/>
        <v>5051.1750000000002</v>
      </c>
      <c r="J20" s="375">
        <f t="shared" si="3"/>
        <v>5726.6880000000001</v>
      </c>
      <c r="K20" s="375">
        <f t="shared" si="3"/>
        <v>4145.7</v>
      </c>
      <c r="L20" s="375">
        <f t="shared" si="3"/>
        <v>585.1</v>
      </c>
      <c r="M20" s="375">
        <f t="shared" si="3"/>
        <v>400</v>
      </c>
      <c r="N20" s="375">
        <f t="shared" si="3"/>
        <v>495.2</v>
      </c>
      <c r="O20" s="375">
        <f t="shared" si="3"/>
        <v>495.2</v>
      </c>
      <c r="P20" s="375">
        <f t="shared" si="3"/>
        <v>490.92410000000001</v>
      </c>
      <c r="Q20" s="375">
        <f t="shared" si="3"/>
        <v>6221.8880000000008</v>
      </c>
    </row>
    <row r="21" spans="1:256" ht="14.25" customHeight="1" x14ac:dyDescent="0.25">
      <c r="A21" s="577">
        <v>3</v>
      </c>
      <c r="B21" s="580" t="s">
        <v>139</v>
      </c>
      <c r="C21" s="583">
        <v>3162.1</v>
      </c>
      <c r="D21" s="600">
        <f>F26+K26</f>
        <v>1439.43</v>
      </c>
      <c r="E21" s="363" t="s">
        <v>14</v>
      </c>
      <c r="F21" s="364">
        <v>143.22999999999999</v>
      </c>
      <c r="G21" s="365">
        <v>143.22999999999999</v>
      </c>
      <c r="H21" s="365">
        <v>58.9</v>
      </c>
      <c r="I21" s="365">
        <v>1100</v>
      </c>
      <c r="J21" s="365">
        <v>753.5</v>
      </c>
      <c r="K21" s="364"/>
      <c r="L21" s="365"/>
      <c r="M21" s="365"/>
      <c r="N21" s="365"/>
      <c r="O21" s="365"/>
      <c r="P21" s="366">
        <f t="shared" si="0"/>
        <v>58.9</v>
      </c>
      <c r="Q21" s="367">
        <f t="shared" si="1"/>
        <v>753.5</v>
      </c>
    </row>
    <row r="22" spans="1:256" ht="14.25" customHeight="1" x14ac:dyDescent="0.25">
      <c r="A22" s="578"/>
      <c r="B22" s="581"/>
      <c r="C22" s="584"/>
      <c r="D22" s="587"/>
      <c r="E22" s="369" t="s">
        <v>78</v>
      </c>
      <c r="F22" s="370"/>
      <c r="G22" s="368"/>
      <c r="H22" s="368"/>
      <c r="I22" s="368"/>
      <c r="J22" s="368"/>
      <c r="K22" s="370"/>
      <c r="L22" s="368"/>
      <c r="M22" s="368"/>
      <c r="N22" s="368"/>
      <c r="O22" s="368"/>
      <c r="P22" s="366">
        <f t="shared" si="0"/>
        <v>0</v>
      </c>
      <c r="Q22" s="367">
        <f t="shared" si="1"/>
        <v>0</v>
      </c>
    </row>
    <row r="23" spans="1:256" ht="14.25" customHeight="1" x14ac:dyDescent="0.25">
      <c r="A23" s="578"/>
      <c r="B23" s="581"/>
      <c r="C23" s="584"/>
      <c r="D23" s="587"/>
      <c r="E23" s="369" t="s">
        <v>15</v>
      </c>
      <c r="F23" s="370"/>
      <c r="G23" s="368"/>
      <c r="H23" s="368"/>
      <c r="I23" s="368"/>
      <c r="J23" s="368"/>
      <c r="K23" s="370"/>
      <c r="L23" s="368"/>
      <c r="M23" s="368"/>
      <c r="N23" s="368"/>
      <c r="O23" s="368"/>
      <c r="P23" s="366">
        <f t="shared" si="0"/>
        <v>0</v>
      </c>
      <c r="Q23" s="367">
        <f t="shared" si="1"/>
        <v>0</v>
      </c>
    </row>
    <row r="24" spans="1:256" ht="14.25" customHeight="1" x14ac:dyDescent="0.25">
      <c r="A24" s="578"/>
      <c r="B24" s="581"/>
      <c r="C24" s="584"/>
      <c r="D24" s="587"/>
      <c r="E24" s="369" t="s">
        <v>16</v>
      </c>
      <c r="F24" s="370">
        <v>377.48</v>
      </c>
      <c r="G24" s="368">
        <v>377.48</v>
      </c>
      <c r="H24" s="368">
        <v>377.48</v>
      </c>
      <c r="I24" s="368">
        <v>171.95</v>
      </c>
      <c r="J24" s="368">
        <v>94.68</v>
      </c>
      <c r="K24" s="370"/>
      <c r="L24" s="368"/>
      <c r="M24" s="368"/>
      <c r="N24" s="368"/>
      <c r="O24" s="368"/>
      <c r="P24" s="366">
        <f t="shared" si="0"/>
        <v>377.48</v>
      </c>
      <c r="Q24" s="367">
        <f t="shared" si="1"/>
        <v>94.68</v>
      </c>
    </row>
    <row r="25" spans="1:256" ht="15" customHeight="1" thickBot="1" x14ac:dyDescent="0.3">
      <c r="A25" s="578"/>
      <c r="B25" s="582"/>
      <c r="C25" s="585"/>
      <c r="D25" s="588"/>
      <c r="E25" s="372" t="s">
        <v>17</v>
      </c>
      <c r="F25" s="373">
        <v>918.72</v>
      </c>
      <c r="G25" s="371">
        <v>918.72</v>
      </c>
      <c r="H25" s="371">
        <v>3</v>
      </c>
      <c r="I25" s="371">
        <v>26</v>
      </c>
      <c r="J25" s="371">
        <v>26</v>
      </c>
      <c r="K25" s="373"/>
      <c r="L25" s="371"/>
      <c r="M25" s="371"/>
      <c r="N25" s="371"/>
      <c r="O25" s="371"/>
      <c r="P25" s="366">
        <f t="shared" si="0"/>
        <v>3</v>
      </c>
      <c r="Q25" s="367">
        <f t="shared" si="1"/>
        <v>26</v>
      </c>
    </row>
    <row r="26" spans="1:256" ht="15" thickBot="1" x14ac:dyDescent="0.3">
      <c r="A26" s="579"/>
      <c r="B26" s="589" t="s">
        <v>18</v>
      </c>
      <c r="C26" s="589"/>
      <c r="D26" s="590"/>
      <c r="E26" s="590"/>
      <c r="F26" s="375">
        <f>F21+F22+F23+F24+F25</f>
        <v>1439.43</v>
      </c>
      <c r="G26" s="375">
        <f t="shared" ref="G26:Q26" si="4">G21+G22+G23+G24+G25</f>
        <v>1439.43</v>
      </c>
      <c r="H26" s="375">
        <f t="shared" si="4"/>
        <v>439.38</v>
      </c>
      <c r="I26" s="375">
        <f t="shared" si="4"/>
        <v>1297.95</v>
      </c>
      <c r="J26" s="375">
        <f t="shared" si="4"/>
        <v>874.18000000000006</v>
      </c>
      <c r="K26" s="375">
        <f t="shared" si="4"/>
        <v>0</v>
      </c>
      <c r="L26" s="375">
        <f t="shared" si="4"/>
        <v>0</v>
      </c>
      <c r="M26" s="375">
        <f t="shared" si="4"/>
        <v>0</v>
      </c>
      <c r="N26" s="375">
        <f t="shared" si="4"/>
        <v>0</v>
      </c>
      <c r="O26" s="375">
        <f t="shared" si="4"/>
        <v>0</v>
      </c>
      <c r="P26" s="375">
        <f t="shared" si="4"/>
        <v>439.38</v>
      </c>
      <c r="Q26" s="375">
        <f t="shared" si="4"/>
        <v>874.18000000000006</v>
      </c>
    </row>
    <row r="27" spans="1:256" ht="14.25" customHeight="1" x14ac:dyDescent="0.25">
      <c r="A27" s="577">
        <v>4</v>
      </c>
      <c r="B27" s="580" t="s">
        <v>140</v>
      </c>
      <c r="C27" s="583">
        <v>28704.6</v>
      </c>
      <c r="D27" s="600">
        <f>F32+K32</f>
        <v>21035.07</v>
      </c>
      <c r="E27" s="363" t="s">
        <v>14</v>
      </c>
      <c r="F27" s="364">
        <v>670.59</v>
      </c>
      <c r="G27" s="365">
        <v>703.68</v>
      </c>
      <c r="H27" s="365">
        <v>371.99</v>
      </c>
      <c r="I27" s="365">
        <v>2200</v>
      </c>
      <c r="J27" s="365">
        <v>2052.9</v>
      </c>
      <c r="K27" s="364">
        <v>337.5</v>
      </c>
      <c r="L27" s="365">
        <v>0</v>
      </c>
      <c r="M27" s="365"/>
      <c r="N27" s="365"/>
      <c r="O27" s="365"/>
      <c r="P27" s="366">
        <f t="shared" si="0"/>
        <v>371.99</v>
      </c>
      <c r="Q27" s="367">
        <f t="shared" si="1"/>
        <v>2052.9</v>
      </c>
    </row>
    <row r="28" spans="1:256" ht="14.25" customHeight="1" x14ac:dyDescent="0.25">
      <c r="A28" s="578"/>
      <c r="B28" s="581"/>
      <c r="C28" s="584"/>
      <c r="D28" s="587"/>
      <c r="E28" s="369" t="s">
        <v>78</v>
      </c>
      <c r="F28" s="370">
        <v>1.6</v>
      </c>
      <c r="G28" s="368">
        <v>0</v>
      </c>
      <c r="H28" s="368">
        <v>0</v>
      </c>
      <c r="I28" s="368">
        <v>0</v>
      </c>
      <c r="J28" s="368">
        <v>0</v>
      </c>
      <c r="K28" s="370">
        <v>0</v>
      </c>
      <c r="L28" s="368">
        <v>0</v>
      </c>
      <c r="M28" s="368">
        <v>0</v>
      </c>
      <c r="N28" s="368">
        <v>0</v>
      </c>
      <c r="O28" s="368">
        <v>0</v>
      </c>
      <c r="P28" s="366">
        <f t="shared" si="0"/>
        <v>0</v>
      </c>
      <c r="Q28" s="367">
        <f t="shared" si="1"/>
        <v>0</v>
      </c>
    </row>
    <row r="29" spans="1:256" ht="14.25" customHeight="1" x14ac:dyDescent="0.25">
      <c r="A29" s="578"/>
      <c r="B29" s="581"/>
      <c r="C29" s="584"/>
      <c r="D29" s="587"/>
      <c r="E29" s="369" t="s">
        <v>15</v>
      </c>
      <c r="F29" s="370">
        <v>56.1</v>
      </c>
      <c r="G29" s="368">
        <v>10</v>
      </c>
      <c r="H29" s="368">
        <v>3.9</v>
      </c>
      <c r="I29" s="368">
        <v>100</v>
      </c>
      <c r="J29" s="368">
        <v>100</v>
      </c>
      <c r="K29" s="370">
        <v>578.23</v>
      </c>
      <c r="L29" s="368">
        <v>150</v>
      </c>
      <c r="M29" s="368">
        <v>0</v>
      </c>
      <c r="N29" s="368"/>
      <c r="O29" s="368">
        <v>500</v>
      </c>
      <c r="P29" s="366">
        <f t="shared" si="0"/>
        <v>3.9</v>
      </c>
      <c r="Q29" s="367">
        <f t="shared" si="1"/>
        <v>600</v>
      </c>
    </row>
    <row r="30" spans="1:256" ht="14.25" customHeight="1" x14ac:dyDescent="0.25">
      <c r="A30" s="578"/>
      <c r="B30" s="581"/>
      <c r="C30" s="584"/>
      <c r="D30" s="587"/>
      <c r="E30" s="369" t="s">
        <v>16</v>
      </c>
      <c r="F30" s="370">
        <v>6766.46</v>
      </c>
      <c r="G30" s="368">
        <v>1000</v>
      </c>
      <c r="H30" s="368">
        <v>925.23</v>
      </c>
      <c r="I30" s="368">
        <v>1000</v>
      </c>
      <c r="J30" s="368">
        <v>1903.2</v>
      </c>
      <c r="K30" s="370">
        <v>8823.61</v>
      </c>
      <c r="L30" s="368">
        <v>6000</v>
      </c>
      <c r="M30" s="368">
        <v>4592.09</v>
      </c>
      <c r="N30" s="368">
        <v>6100</v>
      </c>
      <c r="O30" s="368">
        <v>5147.1000000000004</v>
      </c>
      <c r="P30" s="366">
        <f t="shared" si="0"/>
        <v>5517.32</v>
      </c>
      <c r="Q30" s="367">
        <f t="shared" si="1"/>
        <v>7050.3</v>
      </c>
    </row>
    <row r="31" spans="1:256" ht="15" customHeight="1" thickBot="1" x14ac:dyDescent="0.3">
      <c r="A31" s="578"/>
      <c r="B31" s="582"/>
      <c r="C31" s="585"/>
      <c r="D31" s="588"/>
      <c r="E31" s="372" t="s">
        <v>17</v>
      </c>
      <c r="F31" s="373">
        <v>1790.17</v>
      </c>
      <c r="G31" s="371">
        <v>150</v>
      </c>
      <c r="H31" s="371">
        <v>10.46</v>
      </c>
      <c r="I31" s="371">
        <v>800</v>
      </c>
      <c r="J31" s="371">
        <v>1008</v>
      </c>
      <c r="K31" s="373">
        <v>2010.81</v>
      </c>
      <c r="L31" s="371">
        <v>200</v>
      </c>
      <c r="M31" s="371">
        <v>0</v>
      </c>
      <c r="N31" s="371"/>
      <c r="O31" s="371"/>
      <c r="P31" s="366">
        <f t="shared" si="0"/>
        <v>10.46</v>
      </c>
      <c r="Q31" s="367">
        <f t="shared" si="1"/>
        <v>1008</v>
      </c>
    </row>
    <row r="32" spans="1:256" ht="15" thickBot="1" x14ac:dyDescent="0.3">
      <c r="A32" s="579"/>
      <c r="B32" s="589" t="s">
        <v>18</v>
      </c>
      <c r="C32" s="589"/>
      <c r="D32" s="590"/>
      <c r="E32" s="590"/>
      <c r="F32" s="375">
        <f>F27+F28+F29+F30+F31</f>
        <v>9284.92</v>
      </c>
      <c r="G32" s="375">
        <f t="shared" ref="G32:Q32" si="5">G27+G28+G29+G30+G31</f>
        <v>1863.6799999999998</v>
      </c>
      <c r="H32" s="375">
        <f t="shared" si="5"/>
        <v>1311.58</v>
      </c>
      <c r="I32" s="375">
        <f t="shared" si="5"/>
        <v>4100</v>
      </c>
      <c r="J32" s="375">
        <f t="shared" si="5"/>
        <v>5064.1000000000004</v>
      </c>
      <c r="K32" s="375">
        <f t="shared" si="5"/>
        <v>11750.15</v>
      </c>
      <c r="L32" s="375">
        <f t="shared" si="5"/>
        <v>6350</v>
      </c>
      <c r="M32" s="375">
        <f t="shared" si="5"/>
        <v>4592.09</v>
      </c>
      <c r="N32" s="375">
        <f t="shared" si="5"/>
        <v>6100</v>
      </c>
      <c r="O32" s="375">
        <f t="shared" si="5"/>
        <v>5647.1</v>
      </c>
      <c r="P32" s="375">
        <f t="shared" si="5"/>
        <v>5903.67</v>
      </c>
      <c r="Q32" s="375">
        <f t="shared" si="5"/>
        <v>10711.2</v>
      </c>
      <c r="R32" s="376"/>
      <c r="S32" s="376"/>
      <c r="T32" s="376"/>
      <c r="U32" s="376"/>
      <c r="V32" s="376"/>
      <c r="W32" s="376"/>
      <c r="X32" s="376"/>
      <c r="Y32" s="376"/>
      <c r="Z32" s="376"/>
      <c r="AA32" s="376"/>
      <c r="AB32" s="376"/>
      <c r="AC32" s="376"/>
      <c r="AD32" s="376"/>
      <c r="AE32" s="376"/>
      <c r="AF32" s="376"/>
      <c r="AG32" s="376"/>
      <c r="AH32" s="376"/>
      <c r="AI32" s="376"/>
      <c r="AJ32" s="376"/>
      <c r="AK32" s="376"/>
      <c r="AL32" s="376"/>
      <c r="AM32" s="376"/>
      <c r="AN32" s="376"/>
      <c r="AO32" s="376"/>
      <c r="AP32" s="376"/>
      <c r="AQ32" s="376"/>
      <c r="AR32" s="376"/>
      <c r="AS32" s="376"/>
      <c r="AT32" s="376"/>
      <c r="AU32" s="376"/>
      <c r="AV32" s="376"/>
      <c r="AW32" s="376"/>
      <c r="AX32" s="376"/>
      <c r="AY32" s="376"/>
      <c r="AZ32" s="376"/>
      <c r="BA32" s="376"/>
      <c r="BB32" s="376"/>
      <c r="BC32" s="376"/>
      <c r="BD32" s="376"/>
      <c r="BE32" s="376"/>
      <c r="BF32" s="376"/>
      <c r="BG32" s="376"/>
      <c r="BH32" s="376"/>
      <c r="BI32" s="376"/>
      <c r="BJ32" s="376"/>
      <c r="BK32" s="376"/>
      <c r="BL32" s="376"/>
      <c r="BM32" s="376"/>
      <c r="BN32" s="376"/>
      <c r="BO32" s="376"/>
      <c r="BP32" s="376"/>
      <c r="BQ32" s="376"/>
      <c r="BR32" s="376"/>
      <c r="BS32" s="376"/>
      <c r="BT32" s="376"/>
      <c r="BU32" s="376"/>
      <c r="BV32" s="376"/>
      <c r="BW32" s="376"/>
      <c r="BX32" s="376"/>
      <c r="BY32" s="376"/>
      <c r="BZ32" s="376"/>
      <c r="CA32" s="376"/>
      <c r="CB32" s="376"/>
      <c r="CC32" s="376"/>
      <c r="CD32" s="376"/>
      <c r="CE32" s="376"/>
      <c r="CF32" s="376"/>
      <c r="CG32" s="376"/>
      <c r="CH32" s="376"/>
      <c r="CI32" s="376"/>
      <c r="CJ32" s="376"/>
      <c r="CK32" s="376"/>
      <c r="CL32" s="376"/>
      <c r="CM32" s="376"/>
      <c r="CN32" s="376"/>
      <c r="CO32" s="376"/>
      <c r="CP32" s="376"/>
      <c r="CQ32" s="376"/>
      <c r="CR32" s="376"/>
      <c r="CS32" s="376"/>
      <c r="CT32" s="376"/>
      <c r="CU32" s="376"/>
      <c r="CV32" s="376"/>
      <c r="CW32" s="376"/>
      <c r="CX32" s="376"/>
      <c r="CY32" s="376"/>
      <c r="CZ32" s="376"/>
      <c r="DA32" s="376"/>
      <c r="DB32" s="376"/>
      <c r="DC32" s="376"/>
      <c r="DD32" s="376"/>
      <c r="DE32" s="376"/>
      <c r="DF32" s="376"/>
      <c r="DG32" s="376"/>
      <c r="DH32" s="376"/>
      <c r="DI32" s="376"/>
      <c r="DJ32" s="376"/>
      <c r="DK32" s="376"/>
      <c r="DL32" s="376"/>
      <c r="DM32" s="376"/>
      <c r="DN32" s="376"/>
      <c r="DO32" s="376"/>
      <c r="DP32" s="376"/>
      <c r="DQ32" s="376"/>
      <c r="DR32" s="376"/>
      <c r="DS32" s="376"/>
      <c r="DT32" s="376"/>
      <c r="DU32" s="376"/>
      <c r="DV32" s="376"/>
      <c r="DW32" s="376"/>
      <c r="DX32" s="376"/>
      <c r="DY32" s="376"/>
      <c r="DZ32" s="376"/>
      <c r="EA32" s="376"/>
      <c r="EB32" s="376"/>
      <c r="EC32" s="376"/>
      <c r="ED32" s="376"/>
      <c r="EE32" s="376"/>
      <c r="EF32" s="376"/>
      <c r="EG32" s="376"/>
      <c r="EH32" s="376"/>
      <c r="EI32" s="376"/>
      <c r="EJ32" s="376"/>
      <c r="EK32" s="376"/>
      <c r="EL32" s="376"/>
      <c r="EM32" s="376"/>
      <c r="EN32" s="376"/>
      <c r="EO32" s="376"/>
      <c r="EP32" s="376"/>
      <c r="EQ32" s="376"/>
      <c r="ER32" s="376"/>
      <c r="ES32" s="376"/>
      <c r="ET32" s="376"/>
      <c r="EU32" s="376"/>
      <c r="EV32" s="376"/>
      <c r="EW32" s="376"/>
      <c r="EX32" s="376"/>
      <c r="EY32" s="376"/>
      <c r="EZ32" s="376"/>
      <c r="FA32" s="376"/>
      <c r="FB32" s="376"/>
      <c r="FC32" s="376"/>
      <c r="FD32" s="376"/>
      <c r="FE32" s="376"/>
      <c r="FF32" s="376"/>
      <c r="FG32" s="376"/>
      <c r="FH32" s="376"/>
      <c r="FI32" s="376"/>
      <c r="FJ32" s="376"/>
      <c r="FK32" s="376"/>
      <c r="FL32" s="376"/>
      <c r="FM32" s="376"/>
      <c r="FN32" s="376"/>
      <c r="FO32" s="376"/>
      <c r="FP32" s="376"/>
      <c r="FQ32" s="376"/>
      <c r="FR32" s="376"/>
      <c r="FS32" s="376"/>
      <c r="FT32" s="376"/>
      <c r="FU32" s="376"/>
      <c r="FV32" s="376"/>
      <c r="FW32" s="376"/>
      <c r="FX32" s="376"/>
      <c r="FY32" s="376"/>
      <c r="FZ32" s="376"/>
      <c r="GA32" s="376"/>
      <c r="GB32" s="376"/>
      <c r="GC32" s="376"/>
      <c r="GD32" s="376"/>
      <c r="GE32" s="376"/>
      <c r="GF32" s="376"/>
      <c r="GG32" s="376"/>
      <c r="GH32" s="376"/>
      <c r="GI32" s="376"/>
      <c r="GJ32" s="376"/>
      <c r="GK32" s="376"/>
      <c r="GL32" s="376"/>
      <c r="GM32" s="376"/>
      <c r="GN32" s="376"/>
      <c r="GO32" s="376"/>
      <c r="GP32" s="376"/>
      <c r="GQ32" s="376"/>
      <c r="GR32" s="376"/>
      <c r="GS32" s="376"/>
      <c r="GT32" s="376"/>
      <c r="GU32" s="376"/>
      <c r="GV32" s="376"/>
      <c r="GW32" s="376"/>
      <c r="GX32" s="376"/>
      <c r="GY32" s="376"/>
      <c r="GZ32" s="376"/>
      <c r="HA32" s="376"/>
      <c r="HB32" s="376"/>
      <c r="HC32" s="376"/>
      <c r="HD32" s="376"/>
      <c r="HE32" s="376"/>
      <c r="HF32" s="376"/>
      <c r="HG32" s="376"/>
      <c r="HH32" s="376"/>
      <c r="HI32" s="376"/>
      <c r="HJ32" s="376"/>
      <c r="HK32" s="376"/>
      <c r="HL32" s="376"/>
      <c r="HM32" s="376"/>
      <c r="HN32" s="376"/>
      <c r="HO32" s="376"/>
      <c r="HP32" s="376"/>
      <c r="HQ32" s="376"/>
      <c r="HR32" s="376"/>
      <c r="HS32" s="376"/>
      <c r="HT32" s="376"/>
      <c r="HU32" s="376"/>
      <c r="HV32" s="376"/>
      <c r="HW32" s="376"/>
      <c r="HX32" s="376"/>
      <c r="HY32" s="376"/>
      <c r="HZ32" s="376"/>
      <c r="IA32" s="376"/>
      <c r="IB32" s="376"/>
      <c r="IC32" s="376"/>
      <c r="ID32" s="376"/>
      <c r="IE32" s="376"/>
      <c r="IF32" s="376"/>
      <c r="IG32" s="376"/>
      <c r="IH32" s="376"/>
      <c r="II32" s="376"/>
      <c r="IJ32" s="376"/>
      <c r="IK32" s="376"/>
      <c r="IL32" s="376"/>
      <c r="IM32" s="376"/>
      <c r="IN32" s="376"/>
      <c r="IO32" s="376"/>
      <c r="IP32" s="376"/>
      <c r="IQ32" s="376"/>
      <c r="IR32" s="376"/>
      <c r="IS32" s="376"/>
      <c r="IT32" s="376"/>
      <c r="IU32" s="376"/>
      <c r="IV32" s="376"/>
    </row>
    <row r="33" spans="1:17" ht="14.25" customHeight="1" x14ac:dyDescent="0.25">
      <c r="A33" s="577">
        <v>5</v>
      </c>
      <c r="B33" s="580" t="s">
        <v>141</v>
      </c>
      <c r="C33" s="583">
        <v>23100.54</v>
      </c>
      <c r="D33" s="600">
        <f>F38+K38</f>
        <v>19580.489999999998</v>
      </c>
      <c r="E33" s="363" t="s">
        <v>14</v>
      </c>
      <c r="F33" s="364">
        <v>166.84</v>
      </c>
      <c r="G33" s="365">
        <v>14.17</v>
      </c>
      <c r="H33" s="365">
        <v>14.17</v>
      </c>
      <c r="I33" s="365">
        <v>130.386</v>
      </c>
      <c r="J33" s="365">
        <v>1303.8599999999999</v>
      </c>
      <c r="K33" s="364">
        <v>50.4</v>
      </c>
      <c r="L33" s="365"/>
      <c r="M33" s="365"/>
      <c r="N33" s="365"/>
      <c r="O33" s="365"/>
      <c r="P33" s="366">
        <f t="shared" si="0"/>
        <v>14.17</v>
      </c>
      <c r="Q33" s="367">
        <f t="shared" si="1"/>
        <v>1303.8599999999999</v>
      </c>
    </row>
    <row r="34" spans="1:17" ht="14.25" customHeight="1" x14ac:dyDescent="0.25">
      <c r="A34" s="578"/>
      <c r="B34" s="581"/>
      <c r="C34" s="584"/>
      <c r="D34" s="587"/>
      <c r="E34" s="369" t="s">
        <v>78</v>
      </c>
      <c r="F34" s="370">
        <v>0</v>
      </c>
      <c r="G34" s="368">
        <v>0</v>
      </c>
      <c r="H34" s="368">
        <v>0</v>
      </c>
      <c r="I34" s="368">
        <v>0</v>
      </c>
      <c r="J34" s="368">
        <v>0</v>
      </c>
      <c r="K34" s="370"/>
      <c r="L34" s="368"/>
      <c r="M34" s="368"/>
      <c r="N34" s="368"/>
      <c r="O34" s="368"/>
      <c r="P34" s="366">
        <f t="shared" si="0"/>
        <v>0</v>
      </c>
      <c r="Q34" s="367">
        <f t="shared" si="1"/>
        <v>0</v>
      </c>
    </row>
    <row r="35" spans="1:17" ht="14.25" customHeight="1" x14ac:dyDescent="0.25">
      <c r="A35" s="578"/>
      <c r="B35" s="581"/>
      <c r="C35" s="584"/>
      <c r="D35" s="587"/>
      <c r="E35" s="369" t="s">
        <v>15</v>
      </c>
      <c r="F35" s="370">
        <v>375.64</v>
      </c>
      <c r="G35" s="368">
        <v>210.94</v>
      </c>
      <c r="H35" s="368">
        <v>210.94</v>
      </c>
      <c r="I35" s="368">
        <v>654.005</v>
      </c>
      <c r="J35" s="368">
        <v>554</v>
      </c>
      <c r="K35" s="370">
        <v>96.36</v>
      </c>
      <c r="L35" s="368"/>
      <c r="M35" s="368"/>
      <c r="N35" s="368"/>
      <c r="O35" s="368"/>
      <c r="P35" s="366">
        <f t="shared" si="0"/>
        <v>210.94</v>
      </c>
      <c r="Q35" s="367">
        <f t="shared" si="1"/>
        <v>554</v>
      </c>
    </row>
    <row r="36" spans="1:17" ht="14.25" customHeight="1" x14ac:dyDescent="0.25">
      <c r="A36" s="578"/>
      <c r="B36" s="581"/>
      <c r="C36" s="584"/>
      <c r="D36" s="587"/>
      <c r="E36" s="369" t="s">
        <v>16</v>
      </c>
      <c r="F36" s="370">
        <v>4370.83</v>
      </c>
      <c r="G36" s="368">
        <v>603.79999999999995</v>
      </c>
      <c r="H36" s="368">
        <v>603.79999999999995</v>
      </c>
      <c r="I36" s="368">
        <v>25913.287</v>
      </c>
      <c r="J36" s="368">
        <v>17609.863000000001</v>
      </c>
      <c r="K36" s="370">
        <v>10380.14</v>
      </c>
      <c r="L36" s="368"/>
      <c r="M36" s="368"/>
      <c r="N36" s="368"/>
      <c r="O36" s="368"/>
      <c r="P36" s="366">
        <f t="shared" si="0"/>
        <v>603.79999999999995</v>
      </c>
      <c r="Q36" s="367">
        <f t="shared" si="1"/>
        <v>17609.863000000001</v>
      </c>
    </row>
    <row r="37" spans="1:17" ht="15" customHeight="1" thickBot="1" x14ac:dyDescent="0.3">
      <c r="A37" s="578"/>
      <c r="B37" s="582"/>
      <c r="C37" s="585"/>
      <c r="D37" s="588"/>
      <c r="E37" s="372" t="s">
        <v>17</v>
      </c>
      <c r="F37" s="373">
        <v>2758.51</v>
      </c>
      <c r="G37" s="371">
        <v>10.83</v>
      </c>
      <c r="H37" s="371">
        <v>10.83</v>
      </c>
      <c r="I37" s="371">
        <v>174.85</v>
      </c>
      <c r="J37" s="371">
        <v>154.85</v>
      </c>
      <c r="K37" s="373">
        <v>1381.77</v>
      </c>
      <c r="L37" s="371"/>
      <c r="M37" s="371"/>
      <c r="N37" s="371"/>
      <c r="O37" s="371"/>
      <c r="P37" s="366">
        <f t="shared" si="0"/>
        <v>10.83</v>
      </c>
      <c r="Q37" s="367">
        <f t="shared" si="1"/>
        <v>154.85</v>
      </c>
    </row>
    <row r="38" spans="1:17" ht="15" thickBot="1" x14ac:dyDescent="0.3">
      <c r="A38" s="579"/>
      <c r="B38" s="589" t="s">
        <v>18</v>
      </c>
      <c r="C38" s="589"/>
      <c r="D38" s="590"/>
      <c r="E38" s="590"/>
      <c r="F38" s="375">
        <f>F33+F34+F35+F36+F37</f>
        <v>7671.82</v>
      </c>
      <c r="G38" s="375">
        <f t="shared" ref="G38:Q38" si="6">G33+G34+G35+G36+G37</f>
        <v>839.74</v>
      </c>
      <c r="H38" s="375">
        <f t="shared" si="6"/>
        <v>839.74</v>
      </c>
      <c r="I38" s="375">
        <f t="shared" si="6"/>
        <v>26872.527999999998</v>
      </c>
      <c r="J38" s="375">
        <f t="shared" si="6"/>
        <v>19622.573</v>
      </c>
      <c r="K38" s="375">
        <f t="shared" si="6"/>
        <v>11908.67</v>
      </c>
      <c r="L38" s="375">
        <f t="shared" si="6"/>
        <v>0</v>
      </c>
      <c r="M38" s="375">
        <f t="shared" si="6"/>
        <v>0</v>
      </c>
      <c r="N38" s="375">
        <f t="shared" si="6"/>
        <v>0</v>
      </c>
      <c r="O38" s="375">
        <f t="shared" si="6"/>
        <v>0</v>
      </c>
      <c r="P38" s="375">
        <f t="shared" si="6"/>
        <v>839.74</v>
      </c>
      <c r="Q38" s="375">
        <f t="shared" si="6"/>
        <v>19622.573</v>
      </c>
    </row>
    <row r="39" spans="1:17" x14ac:dyDescent="0.25">
      <c r="A39" s="577">
        <v>6</v>
      </c>
      <c r="B39" s="580" t="s">
        <v>142</v>
      </c>
      <c r="C39" s="583">
        <v>19000.7</v>
      </c>
      <c r="D39" s="586">
        <f>F44+K44</f>
        <v>10647.56</v>
      </c>
      <c r="E39" s="363" t="s">
        <v>14</v>
      </c>
      <c r="F39" s="364">
        <v>2345.37</v>
      </c>
      <c r="G39" s="365">
        <v>750</v>
      </c>
      <c r="H39" s="365">
        <v>648.04</v>
      </c>
      <c r="I39" s="365">
        <v>3100</v>
      </c>
      <c r="J39" s="365">
        <v>2603.3000000000002</v>
      </c>
      <c r="K39" s="364">
        <v>0</v>
      </c>
      <c r="L39" s="365"/>
      <c r="M39" s="365"/>
      <c r="N39" s="365"/>
      <c r="O39" s="365"/>
      <c r="P39" s="366">
        <f t="shared" si="0"/>
        <v>648.04</v>
      </c>
      <c r="Q39" s="367">
        <f t="shared" si="1"/>
        <v>2603.3000000000002</v>
      </c>
    </row>
    <row r="40" spans="1:17" x14ac:dyDescent="0.25">
      <c r="A40" s="578"/>
      <c r="B40" s="581"/>
      <c r="C40" s="584"/>
      <c r="D40" s="587"/>
      <c r="E40" s="369" t="s">
        <v>78</v>
      </c>
      <c r="F40" s="370">
        <v>2.0099999999999998</v>
      </c>
      <c r="G40" s="368"/>
      <c r="H40" s="368"/>
      <c r="I40" s="368"/>
      <c r="J40" s="368"/>
      <c r="K40" s="370">
        <v>0</v>
      </c>
      <c r="L40" s="368"/>
      <c r="M40" s="368"/>
      <c r="N40" s="368"/>
      <c r="O40" s="368"/>
      <c r="P40" s="366">
        <f t="shared" si="0"/>
        <v>0</v>
      </c>
      <c r="Q40" s="367">
        <f t="shared" si="1"/>
        <v>0</v>
      </c>
    </row>
    <row r="41" spans="1:17" x14ac:dyDescent="0.25">
      <c r="A41" s="578"/>
      <c r="B41" s="581"/>
      <c r="C41" s="584"/>
      <c r="D41" s="587"/>
      <c r="E41" s="369" t="s">
        <v>15</v>
      </c>
      <c r="F41" s="370">
        <v>220.3</v>
      </c>
      <c r="G41" s="368">
        <v>90</v>
      </c>
      <c r="H41" s="368">
        <v>82.3</v>
      </c>
      <c r="I41" s="368">
        <v>315</v>
      </c>
      <c r="J41" s="368">
        <v>294.60000000000002</v>
      </c>
      <c r="K41" s="370">
        <v>684.89</v>
      </c>
      <c r="L41" s="368"/>
      <c r="M41" s="368"/>
      <c r="N41" s="368"/>
      <c r="O41" s="368"/>
      <c r="P41" s="366">
        <f t="shared" si="0"/>
        <v>82.3</v>
      </c>
      <c r="Q41" s="367">
        <f t="shared" si="1"/>
        <v>294.60000000000002</v>
      </c>
    </row>
    <row r="42" spans="1:17" x14ac:dyDescent="0.25">
      <c r="A42" s="578"/>
      <c r="B42" s="581"/>
      <c r="C42" s="584"/>
      <c r="D42" s="587"/>
      <c r="E42" s="369" t="s">
        <v>16</v>
      </c>
      <c r="F42" s="370">
        <v>4554.54</v>
      </c>
      <c r="G42" s="368">
        <v>1440</v>
      </c>
      <c r="H42" s="368">
        <v>1399.46</v>
      </c>
      <c r="I42" s="368">
        <v>3215</v>
      </c>
      <c r="J42" s="368">
        <v>2252.5</v>
      </c>
      <c r="K42" s="370">
        <v>760.14</v>
      </c>
      <c r="L42" s="368">
        <v>260</v>
      </c>
      <c r="M42" s="368">
        <v>260</v>
      </c>
      <c r="N42" s="368">
        <v>1300</v>
      </c>
      <c r="O42" s="368">
        <v>1300</v>
      </c>
      <c r="P42" s="366">
        <f t="shared" si="0"/>
        <v>1659.46</v>
      </c>
      <c r="Q42" s="367">
        <f t="shared" si="1"/>
        <v>3552.5</v>
      </c>
    </row>
    <row r="43" spans="1:17" ht="14.25" thickBot="1" x14ac:dyDescent="0.3">
      <c r="A43" s="578"/>
      <c r="B43" s="582"/>
      <c r="C43" s="585"/>
      <c r="D43" s="588"/>
      <c r="E43" s="372" t="s">
        <v>17</v>
      </c>
      <c r="F43" s="373">
        <v>2018.46</v>
      </c>
      <c r="G43" s="371">
        <v>20.82</v>
      </c>
      <c r="H43" s="371">
        <v>10.82</v>
      </c>
      <c r="I43" s="371">
        <v>260</v>
      </c>
      <c r="J43" s="371">
        <v>133.30000000000001</v>
      </c>
      <c r="K43" s="373">
        <v>61.85</v>
      </c>
      <c r="L43" s="371"/>
      <c r="M43" s="371"/>
      <c r="N43" s="371"/>
      <c r="O43" s="371"/>
      <c r="P43" s="366">
        <f t="shared" si="0"/>
        <v>10.82</v>
      </c>
      <c r="Q43" s="367">
        <f t="shared" si="1"/>
        <v>133.30000000000001</v>
      </c>
    </row>
    <row r="44" spans="1:17" ht="15" thickBot="1" x14ac:dyDescent="0.3">
      <c r="A44" s="579"/>
      <c r="B44" s="589" t="s">
        <v>18</v>
      </c>
      <c r="C44" s="589"/>
      <c r="D44" s="590"/>
      <c r="E44" s="590"/>
      <c r="F44" s="375">
        <f>F39+F40+F41+F42+F43</f>
        <v>9140.68</v>
      </c>
      <c r="G44" s="375">
        <v>2300.8200000000002</v>
      </c>
      <c r="H44" s="375">
        <f t="shared" ref="H44:Q44" si="7">H39+H40+H41+H42+H43</f>
        <v>2140.6200000000003</v>
      </c>
      <c r="I44" s="375">
        <f t="shared" si="7"/>
        <v>6890</v>
      </c>
      <c r="J44" s="375">
        <f t="shared" si="7"/>
        <v>5283.7</v>
      </c>
      <c r="K44" s="375">
        <f t="shared" si="7"/>
        <v>1506.8799999999999</v>
      </c>
      <c r="L44" s="375">
        <f t="shared" si="7"/>
        <v>260</v>
      </c>
      <c r="M44" s="375">
        <f t="shared" si="7"/>
        <v>260</v>
      </c>
      <c r="N44" s="375">
        <f t="shared" si="7"/>
        <v>1300</v>
      </c>
      <c r="O44" s="375">
        <f t="shared" si="7"/>
        <v>1300</v>
      </c>
      <c r="P44" s="375">
        <f t="shared" si="7"/>
        <v>2400.6200000000003</v>
      </c>
      <c r="Q44" s="375">
        <f t="shared" si="7"/>
        <v>6583.7</v>
      </c>
    </row>
    <row r="45" spans="1:17" x14ac:dyDescent="0.25">
      <c r="A45" s="577">
        <v>7</v>
      </c>
      <c r="B45" s="580" t="s">
        <v>143</v>
      </c>
      <c r="C45" s="583">
        <v>14999.1</v>
      </c>
      <c r="D45" s="586">
        <f>F50+K50</f>
        <v>9873.8700000000008</v>
      </c>
      <c r="E45" s="363" t="s">
        <v>14</v>
      </c>
      <c r="F45" s="364">
        <v>498.12</v>
      </c>
      <c r="G45" s="365">
        <v>350</v>
      </c>
      <c r="H45" s="365">
        <v>181.26</v>
      </c>
      <c r="I45" s="365"/>
      <c r="J45" s="365"/>
      <c r="K45" s="364">
        <v>0.56999999999999995</v>
      </c>
      <c r="L45" s="365">
        <v>0</v>
      </c>
      <c r="M45" s="365">
        <v>0</v>
      </c>
      <c r="N45" s="365"/>
      <c r="O45" s="365"/>
      <c r="P45" s="366">
        <f t="shared" si="0"/>
        <v>181.26</v>
      </c>
      <c r="Q45" s="367">
        <f t="shared" si="1"/>
        <v>0</v>
      </c>
    </row>
    <row r="46" spans="1:17" x14ac:dyDescent="0.25">
      <c r="A46" s="578"/>
      <c r="B46" s="581"/>
      <c r="C46" s="584"/>
      <c r="D46" s="587"/>
      <c r="E46" s="369" t="s">
        <v>78</v>
      </c>
      <c r="F46" s="370">
        <v>7.61</v>
      </c>
      <c r="G46" s="368">
        <v>7.61</v>
      </c>
      <c r="H46" s="368">
        <v>4.24</v>
      </c>
      <c r="I46" s="368"/>
      <c r="J46" s="368"/>
      <c r="K46" s="370">
        <v>0</v>
      </c>
      <c r="L46" s="368">
        <v>0</v>
      </c>
      <c r="M46" s="368">
        <v>0</v>
      </c>
      <c r="N46" s="368"/>
      <c r="O46" s="368"/>
      <c r="P46" s="366">
        <f t="shared" si="0"/>
        <v>4.24</v>
      </c>
      <c r="Q46" s="367">
        <f t="shared" si="1"/>
        <v>0</v>
      </c>
    </row>
    <row r="47" spans="1:17" x14ac:dyDescent="0.25">
      <c r="A47" s="578"/>
      <c r="B47" s="581"/>
      <c r="C47" s="584"/>
      <c r="D47" s="587"/>
      <c r="E47" s="369" t="s">
        <v>15</v>
      </c>
      <c r="F47" s="370">
        <v>81.290000000000006</v>
      </c>
      <c r="G47" s="368">
        <v>50</v>
      </c>
      <c r="H47" s="368">
        <v>5.6</v>
      </c>
      <c r="I47" s="368"/>
      <c r="J47" s="368"/>
      <c r="K47" s="370">
        <v>194.84</v>
      </c>
      <c r="L47" s="368">
        <v>120</v>
      </c>
      <c r="M47" s="368">
        <v>0</v>
      </c>
      <c r="N47" s="368"/>
      <c r="O47" s="368"/>
      <c r="P47" s="366">
        <f t="shared" si="0"/>
        <v>5.6</v>
      </c>
      <c r="Q47" s="367">
        <f t="shared" si="1"/>
        <v>0</v>
      </c>
    </row>
    <row r="48" spans="1:17" x14ac:dyDescent="0.25">
      <c r="A48" s="578"/>
      <c r="B48" s="581"/>
      <c r="C48" s="584"/>
      <c r="D48" s="587"/>
      <c r="E48" s="369" t="s">
        <v>16</v>
      </c>
      <c r="F48" s="370">
        <v>4584.5200000000004</v>
      </c>
      <c r="G48" s="368">
        <v>2500</v>
      </c>
      <c r="H48" s="368">
        <v>556.74</v>
      </c>
      <c r="I48" s="368"/>
      <c r="J48" s="368"/>
      <c r="K48" s="370">
        <v>3097.77</v>
      </c>
      <c r="L48" s="368">
        <v>2000</v>
      </c>
      <c r="M48" s="368">
        <v>1694</v>
      </c>
      <c r="N48" s="368"/>
      <c r="O48" s="368"/>
      <c r="P48" s="366">
        <f t="shared" si="0"/>
        <v>2250.7399999999998</v>
      </c>
      <c r="Q48" s="367">
        <f t="shared" si="1"/>
        <v>0</v>
      </c>
    </row>
    <row r="49" spans="1:17" ht="14.25" thickBot="1" x14ac:dyDescent="0.3">
      <c r="A49" s="578"/>
      <c r="B49" s="582"/>
      <c r="C49" s="585"/>
      <c r="D49" s="588"/>
      <c r="E49" s="372" t="s">
        <v>17</v>
      </c>
      <c r="F49" s="373">
        <v>1031.48</v>
      </c>
      <c r="G49" s="371">
        <v>600</v>
      </c>
      <c r="H49" s="371">
        <v>7.31</v>
      </c>
      <c r="I49" s="371"/>
      <c r="J49" s="371"/>
      <c r="K49" s="373">
        <v>377.67</v>
      </c>
      <c r="L49" s="371">
        <v>250</v>
      </c>
      <c r="M49" s="371">
        <v>0</v>
      </c>
      <c r="N49" s="371"/>
      <c r="O49" s="371"/>
      <c r="P49" s="366">
        <f t="shared" si="0"/>
        <v>7.31</v>
      </c>
      <c r="Q49" s="367">
        <f t="shared" si="1"/>
        <v>0</v>
      </c>
    </row>
    <row r="50" spans="1:17" ht="15" thickBot="1" x14ac:dyDescent="0.3">
      <c r="A50" s="579"/>
      <c r="B50" s="589" t="s">
        <v>18</v>
      </c>
      <c r="C50" s="589"/>
      <c r="D50" s="590"/>
      <c r="E50" s="590"/>
      <c r="F50" s="375">
        <f>F45+F46+F47+F48+F49</f>
        <v>6203.02</v>
      </c>
      <c r="G50" s="375">
        <f t="shared" ref="G50:Q50" si="8">G45+G46+G47+G48+G49</f>
        <v>3507.61</v>
      </c>
      <c r="H50" s="375">
        <f t="shared" si="8"/>
        <v>755.15</v>
      </c>
      <c r="I50" s="375">
        <f t="shared" si="8"/>
        <v>0</v>
      </c>
      <c r="J50" s="375">
        <f t="shared" si="8"/>
        <v>0</v>
      </c>
      <c r="K50" s="375">
        <f t="shared" si="8"/>
        <v>3670.85</v>
      </c>
      <c r="L50" s="375">
        <f t="shared" si="8"/>
        <v>2370</v>
      </c>
      <c r="M50" s="375">
        <f t="shared" si="8"/>
        <v>1694</v>
      </c>
      <c r="N50" s="375">
        <f t="shared" si="8"/>
        <v>0</v>
      </c>
      <c r="O50" s="375">
        <f t="shared" si="8"/>
        <v>0</v>
      </c>
      <c r="P50" s="375">
        <f t="shared" si="8"/>
        <v>2449.1499999999996</v>
      </c>
      <c r="Q50" s="375">
        <f t="shared" si="8"/>
        <v>0</v>
      </c>
    </row>
    <row r="51" spans="1:17" x14ac:dyDescent="0.25">
      <c r="A51" s="577">
        <v>8</v>
      </c>
      <c r="B51" s="580" t="s">
        <v>144</v>
      </c>
      <c r="C51" s="583">
        <v>20799.099999999999</v>
      </c>
      <c r="D51" s="586">
        <f>F56+K56</f>
        <v>17445.84</v>
      </c>
      <c r="E51" s="363" t="s">
        <v>14</v>
      </c>
      <c r="F51" s="364">
        <v>355.92</v>
      </c>
      <c r="G51" s="365">
        <v>102.64</v>
      </c>
      <c r="H51" s="365">
        <v>87.15</v>
      </c>
      <c r="I51" s="365">
        <v>908.18</v>
      </c>
      <c r="J51" s="365">
        <v>1300.67</v>
      </c>
      <c r="K51" s="364">
        <v>63.49</v>
      </c>
      <c r="L51" s="365">
        <v>0</v>
      </c>
      <c r="M51" s="365"/>
      <c r="N51" s="365"/>
      <c r="O51" s="365"/>
      <c r="P51" s="366">
        <f t="shared" si="0"/>
        <v>87.15</v>
      </c>
      <c r="Q51" s="367">
        <f t="shared" si="1"/>
        <v>1300.67</v>
      </c>
    </row>
    <row r="52" spans="1:17" x14ac:dyDescent="0.25">
      <c r="A52" s="578"/>
      <c r="B52" s="581"/>
      <c r="C52" s="584"/>
      <c r="D52" s="587"/>
      <c r="E52" s="369" t="s">
        <v>78</v>
      </c>
      <c r="F52" s="370">
        <v>16.010000000000002</v>
      </c>
      <c r="G52" s="368">
        <v>0</v>
      </c>
      <c r="H52" s="368">
        <v>0</v>
      </c>
      <c r="I52" s="368">
        <v>0</v>
      </c>
      <c r="J52" s="368">
        <v>0</v>
      </c>
      <c r="K52" s="370">
        <v>0</v>
      </c>
      <c r="L52" s="368">
        <v>0</v>
      </c>
      <c r="M52" s="368"/>
      <c r="N52" s="368"/>
      <c r="O52" s="368"/>
      <c r="P52" s="366">
        <f t="shared" si="0"/>
        <v>0</v>
      </c>
      <c r="Q52" s="367">
        <f t="shared" si="1"/>
        <v>0</v>
      </c>
    </row>
    <row r="53" spans="1:17" x14ac:dyDescent="0.25">
      <c r="A53" s="578"/>
      <c r="B53" s="581"/>
      <c r="C53" s="584"/>
      <c r="D53" s="587"/>
      <c r="E53" s="369" t="s">
        <v>15</v>
      </c>
      <c r="F53" s="370">
        <v>1.36</v>
      </c>
      <c r="G53" s="368">
        <v>0</v>
      </c>
      <c r="H53" s="368">
        <v>0</v>
      </c>
      <c r="I53" s="368">
        <v>0</v>
      </c>
      <c r="J53" s="368">
        <v>0</v>
      </c>
      <c r="K53" s="370">
        <v>0</v>
      </c>
      <c r="L53" s="368">
        <v>0</v>
      </c>
      <c r="M53" s="368"/>
      <c r="N53" s="368"/>
      <c r="O53" s="368"/>
      <c r="P53" s="366">
        <f t="shared" si="0"/>
        <v>0</v>
      </c>
      <c r="Q53" s="367">
        <f t="shared" si="1"/>
        <v>0</v>
      </c>
    </row>
    <row r="54" spans="1:17" x14ac:dyDescent="0.25">
      <c r="A54" s="578"/>
      <c r="B54" s="581"/>
      <c r="C54" s="584"/>
      <c r="D54" s="587"/>
      <c r="E54" s="369" t="s">
        <v>16</v>
      </c>
      <c r="F54" s="370">
        <v>5457.24</v>
      </c>
      <c r="G54" s="368">
        <v>521.02</v>
      </c>
      <c r="H54" s="368">
        <v>446.02</v>
      </c>
      <c r="I54" s="368">
        <v>385.3</v>
      </c>
      <c r="J54" s="368">
        <v>330</v>
      </c>
      <c r="K54" s="370">
        <v>7799.46</v>
      </c>
      <c r="L54" s="368">
        <v>3200</v>
      </c>
      <c r="M54" s="368">
        <v>2480</v>
      </c>
      <c r="N54" s="368">
        <v>1161290</v>
      </c>
      <c r="O54" s="368">
        <v>900</v>
      </c>
      <c r="P54" s="366">
        <f t="shared" si="0"/>
        <v>2926.02</v>
      </c>
      <c r="Q54" s="367">
        <f t="shared" si="1"/>
        <v>1230</v>
      </c>
    </row>
    <row r="55" spans="1:17" ht="14.25" thickBot="1" x14ac:dyDescent="0.3">
      <c r="A55" s="578"/>
      <c r="B55" s="582"/>
      <c r="C55" s="585"/>
      <c r="D55" s="588"/>
      <c r="E55" s="372" t="s">
        <v>17</v>
      </c>
      <c r="F55" s="373">
        <v>2133.6999999999998</v>
      </c>
      <c r="G55" s="371">
        <v>0</v>
      </c>
      <c r="H55" s="371">
        <v>0</v>
      </c>
      <c r="I55" s="371">
        <v>0</v>
      </c>
      <c r="J55" s="371">
        <v>0</v>
      </c>
      <c r="K55" s="373">
        <v>1618.66</v>
      </c>
      <c r="L55" s="371">
        <v>0</v>
      </c>
      <c r="M55" s="371"/>
      <c r="N55" s="371"/>
      <c r="O55" s="371"/>
      <c r="P55" s="366">
        <f t="shared" si="0"/>
        <v>0</v>
      </c>
      <c r="Q55" s="367">
        <f t="shared" si="1"/>
        <v>0</v>
      </c>
    </row>
    <row r="56" spans="1:17" ht="15" thickBot="1" x14ac:dyDescent="0.3">
      <c r="A56" s="579"/>
      <c r="B56" s="589" t="s">
        <v>18</v>
      </c>
      <c r="C56" s="589"/>
      <c r="D56" s="590"/>
      <c r="E56" s="590"/>
      <c r="F56" s="375">
        <f>F51+F52+F53+F54+F55</f>
        <v>7964.23</v>
      </c>
      <c r="G56" s="375">
        <f t="shared" ref="G56:Q56" si="9">G51+G52+G53+G54+G55</f>
        <v>623.66</v>
      </c>
      <c r="H56" s="375">
        <f t="shared" si="9"/>
        <v>533.16999999999996</v>
      </c>
      <c r="I56" s="375">
        <f t="shared" si="9"/>
        <v>1293.48</v>
      </c>
      <c r="J56" s="375">
        <f t="shared" si="9"/>
        <v>1630.67</v>
      </c>
      <c r="K56" s="375">
        <f t="shared" si="9"/>
        <v>9481.61</v>
      </c>
      <c r="L56" s="375">
        <f t="shared" si="9"/>
        <v>3200</v>
      </c>
      <c r="M56" s="375">
        <f t="shared" si="9"/>
        <v>2480</v>
      </c>
      <c r="N56" s="375">
        <f t="shared" si="9"/>
        <v>1161290</v>
      </c>
      <c r="O56" s="375">
        <f t="shared" si="9"/>
        <v>900</v>
      </c>
      <c r="P56" s="375">
        <f t="shared" si="9"/>
        <v>3013.17</v>
      </c>
      <c r="Q56" s="375">
        <f t="shared" si="9"/>
        <v>2530.67</v>
      </c>
    </row>
    <row r="57" spans="1:17" x14ac:dyDescent="0.25">
      <c r="A57" s="577">
        <v>9</v>
      </c>
      <c r="B57" s="580" t="s">
        <v>145</v>
      </c>
      <c r="C57" s="583">
        <v>1296.76</v>
      </c>
      <c r="D57" s="586">
        <f>F62+K62</f>
        <v>770.51</v>
      </c>
      <c r="E57" s="363" t="s">
        <v>14</v>
      </c>
      <c r="F57" s="364">
        <v>62.51</v>
      </c>
      <c r="G57" s="365">
        <v>22.211300000000001</v>
      </c>
      <c r="H57" s="365">
        <v>22.21</v>
      </c>
      <c r="I57" s="365">
        <v>6883.37</v>
      </c>
      <c r="J57" s="365">
        <v>0</v>
      </c>
      <c r="K57" s="364"/>
      <c r="L57" s="365"/>
      <c r="M57" s="365"/>
      <c r="N57" s="365"/>
      <c r="O57" s="365"/>
      <c r="P57" s="366">
        <f t="shared" si="0"/>
        <v>22.21</v>
      </c>
      <c r="Q57" s="367">
        <f t="shared" si="1"/>
        <v>0</v>
      </c>
    </row>
    <row r="58" spans="1:17" x14ac:dyDescent="0.25">
      <c r="A58" s="578"/>
      <c r="B58" s="581"/>
      <c r="C58" s="584"/>
      <c r="D58" s="587"/>
      <c r="E58" s="369" t="s">
        <v>78</v>
      </c>
      <c r="F58" s="370"/>
      <c r="G58" s="368">
        <v>0</v>
      </c>
      <c r="H58" s="368">
        <v>0</v>
      </c>
      <c r="I58" s="368">
        <v>0</v>
      </c>
      <c r="J58" s="368"/>
      <c r="K58" s="370"/>
      <c r="L58" s="368"/>
      <c r="M58" s="368"/>
      <c r="N58" s="368"/>
      <c r="O58" s="368"/>
      <c r="P58" s="366">
        <f t="shared" si="0"/>
        <v>0</v>
      </c>
      <c r="Q58" s="367">
        <f t="shared" si="1"/>
        <v>0</v>
      </c>
    </row>
    <row r="59" spans="1:17" x14ac:dyDescent="0.25">
      <c r="A59" s="578"/>
      <c r="B59" s="581"/>
      <c r="C59" s="584"/>
      <c r="D59" s="587"/>
      <c r="E59" s="369" t="s">
        <v>15</v>
      </c>
      <c r="F59" s="370"/>
      <c r="G59" s="368">
        <v>0</v>
      </c>
      <c r="H59" s="368">
        <v>0</v>
      </c>
      <c r="I59" s="368">
        <v>0</v>
      </c>
      <c r="J59" s="368"/>
      <c r="K59" s="370"/>
      <c r="L59" s="368"/>
      <c r="M59" s="368"/>
      <c r="N59" s="368"/>
      <c r="O59" s="368"/>
      <c r="P59" s="366">
        <f t="shared" si="0"/>
        <v>0</v>
      </c>
      <c r="Q59" s="367">
        <f t="shared" si="1"/>
        <v>0</v>
      </c>
    </row>
    <row r="60" spans="1:17" x14ac:dyDescent="0.25">
      <c r="A60" s="578"/>
      <c r="B60" s="581"/>
      <c r="C60" s="584"/>
      <c r="D60" s="587"/>
      <c r="E60" s="369" t="s">
        <v>16</v>
      </c>
      <c r="F60" s="370">
        <v>433.62</v>
      </c>
      <c r="G60" s="368">
        <v>8.0399999999999991</v>
      </c>
      <c r="H60" s="368">
        <v>8.0399999999999991</v>
      </c>
      <c r="I60" s="368">
        <v>540</v>
      </c>
      <c r="J60" s="368">
        <v>0</v>
      </c>
      <c r="K60" s="370"/>
      <c r="L60" s="368"/>
      <c r="M60" s="368"/>
      <c r="N60" s="368"/>
      <c r="O60" s="368"/>
      <c r="P60" s="366">
        <f t="shared" si="0"/>
        <v>8.0399999999999991</v>
      </c>
      <c r="Q60" s="367">
        <f t="shared" si="1"/>
        <v>0</v>
      </c>
    </row>
    <row r="61" spans="1:17" ht="14.25" thickBot="1" x14ac:dyDescent="0.3">
      <c r="A61" s="578"/>
      <c r="B61" s="582"/>
      <c r="C61" s="585"/>
      <c r="D61" s="588"/>
      <c r="E61" s="372" t="s">
        <v>17</v>
      </c>
      <c r="F61" s="373">
        <v>274.36</v>
      </c>
      <c r="G61" s="371">
        <v>2.2080000000000002</v>
      </c>
      <c r="H61" s="371">
        <v>2.2080000000000002</v>
      </c>
      <c r="I61" s="371">
        <v>406.13</v>
      </c>
      <c r="J61" s="371">
        <v>0</v>
      </c>
      <c r="K61" s="373">
        <v>0.02</v>
      </c>
      <c r="L61" s="371"/>
      <c r="M61" s="371"/>
      <c r="N61" s="371"/>
      <c r="O61" s="371"/>
      <c r="P61" s="366">
        <f t="shared" si="0"/>
        <v>2.2080000000000002</v>
      </c>
      <c r="Q61" s="367">
        <f t="shared" si="1"/>
        <v>0</v>
      </c>
    </row>
    <row r="62" spans="1:17" ht="15" thickBot="1" x14ac:dyDescent="0.3">
      <c r="A62" s="579"/>
      <c r="B62" s="589" t="s">
        <v>18</v>
      </c>
      <c r="C62" s="589"/>
      <c r="D62" s="590"/>
      <c r="E62" s="590"/>
      <c r="F62" s="374">
        <f>F57+F58+F59+F60+F61</f>
        <v>770.49</v>
      </c>
      <c r="G62" s="374">
        <f t="shared" ref="G62:Q62" si="10">G57+G58+G59+G60+G61</f>
        <v>32.459299999999999</v>
      </c>
      <c r="H62" s="374">
        <f t="shared" si="10"/>
        <v>32.457999999999998</v>
      </c>
      <c r="I62" s="374">
        <f t="shared" si="10"/>
        <v>7829.5</v>
      </c>
      <c r="J62" s="374">
        <f t="shared" si="10"/>
        <v>0</v>
      </c>
      <c r="K62" s="374">
        <f t="shared" si="10"/>
        <v>0.02</v>
      </c>
      <c r="L62" s="374">
        <f t="shared" si="10"/>
        <v>0</v>
      </c>
      <c r="M62" s="374">
        <f t="shared" si="10"/>
        <v>0</v>
      </c>
      <c r="N62" s="374">
        <f t="shared" si="10"/>
        <v>0</v>
      </c>
      <c r="O62" s="374">
        <f t="shared" si="10"/>
        <v>0</v>
      </c>
      <c r="P62" s="374">
        <f t="shared" si="10"/>
        <v>32.457999999999998</v>
      </c>
      <c r="Q62" s="374">
        <f t="shared" si="10"/>
        <v>0</v>
      </c>
    </row>
    <row r="63" spans="1:17" x14ac:dyDescent="0.25">
      <c r="A63" s="577">
        <v>10</v>
      </c>
      <c r="B63" s="580" t="s">
        <v>180</v>
      </c>
      <c r="C63" s="583">
        <v>659.2</v>
      </c>
      <c r="D63" s="586">
        <v>256.47000000000003</v>
      </c>
      <c r="E63" s="363" t="s">
        <v>14</v>
      </c>
      <c r="F63" s="364">
        <v>40.92</v>
      </c>
      <c r="G63" s="365"/>
      <c r="H63" s="365"/>
      <c r="I63" s="365"/>
      <c r="J63" s="365"/>
      <c r="K63" s="364"/>
      <c r="L63" s="365"/>
      <c r="M63" s="365"/>
      <c r="N63" s="365"/>
      <c r="O63" s="365"/>
      <c r="P63" s="366"/>
      <c r="Q63" s="367"/>
    </row>
    <row r="64" spans="1:17" x14ac:dyDescent="0.25">
      <c r="A64" s="578"/>
      <c r="B64" s="581"/>
      <c r="C64" s="584"/>
      <c r="D64" s="587"/>
      <c r="E64" s="369" t="s">
        <v>78</v>
      </c>
      <c r="F64" s="370">
        <v>40</v>
      </c>
      <c r="G64" s="368"/>
      <c r="H64" s="368"/>
      <c r="I64" s="368"/>
      <c r="J64" s="368"/>
      <c r="K64" s="370"/>
      <c r="L64" s="368"/>
      <c r="M64" s="368"/>
      <c r="N64" s="368"/>
      <c r="O64" s="368"/>
      <c r="P64" s="366"/>
      <c r="Q64" s="367"/>
    </row>
    <row r="65" spans="1:17" x14ac:dyDescent="0.25">
      <c r="A65" s="578"/>
      <c r="B65" s="581"/>
      <c r="C65" s="584"/>
      <c r="D65" s="587"/>
      <c r="E65" s="369" t="s">
        <v>15</v>
      </c>
      <c r="F65" s="370"/>
      <c r="G65" s="368"/>
      <c r="H65" s="368"/>
      <c r="I65" s="368"/>
      <c r="J65" s="368"/>
      <c r="K65" s="370"/>
      <c r="L65" s="368"/>
      <c r="M65" s="368"/>
      <c r="N65" s="368"/>
      <c r="O65" s="368"/>
      <c r="P65" s="366"/>
      <c r="Q65" s="367"/>
    </row>
    <row r="66" spans="1:17" x14ac:dyDescent="0.25">
      <c r="A66" s="578"/>
      <c r="B66" s="581"/>
      <c r="C66" s="584"/>
      <c r="D66" s="587"/>
      <c r="E66" s="369" t="s">
        <v>16</v>
      </c>
      <c r="F66" s="370"/>
      <c r="G66" s="368"/>
      <c r="H66" s="368"/>
      <c r="I66" s="368"/>
      <c r="J66" s="368"/>
      <c r="K66" s="370"/>
      <c r="L66" s="368"/>
      <c r="M66" s="368"/>
      <c r="N66" s="368"/>
      <c r="O66" s="368"/>
      <c r="P66" s="366"/>
      <c r="Q66" s="367"/>
    </row>
    <row r="67" spans="1:17" ht="14.25" thickBot="1" x14ac:dyDescent="0.3">
      <c r="A67" s="578"/>
      <c r="B67" s="582"/>
      <c r="C67" s="585"/>
      <c r="D67" s="588"/>
      <c r="E67" s="372" t="s">
        <v>17</v>
      </c>
      <c r="F67" s="373">
        <v>175.55</v>
      </c>
      <c r="G67" s="371"/>
      <c r="H67" s="371"/>
      <c r="I67" s="371"/>
      <c r="J67" s="371"/>
      <c r="K67" s="373"/>
      <c r="L67" s="371"/>
      <c r="M67" s="371"/>
      <c r="N67" s="371"/>
      <c r="O67" s="371"/>
      <c r="P67" s="366"/>
      <c r="Q67" s="367"/>
    </row>
    <row r="68" spans="1:17" ht="15" thickBot="1" x14ac:dyDescent="0.3">
      <c r="A68" s="579"/>
      <c r="B68" s="589" t="s">
        <v>18</v>
      </c>
      <c r="C68" s="589"/>
      <c r="D68" s="590"/>
      <c r="E68" s="590"/>
      <c r="F68" s="375">
        <f>SUM(F63:F67)</f>
        <v>256.47000000000003</v>
      </c>
      <c r="G68" s="375">
        <f t="shared" ref="G68:Q68" si="11">SUM(G63:G67)</f>
        <v>0</v>
      </c>
      <c r="H68" s="375">
        <f t="shared" si="11"/>
        <v>0</v>
      </c>
      <c r="I68" s="375">
        <f t="shared" si="11"/>
        <v>0</v>
      </c>
      <c r="J68" s="375">
        <f t="shared" si="11"/>
        <v>0</v>
      </c>
      <c r="K68" s="375">
        <f t="shared" si="11"/>
        <v>0</v>
      </c>
      <c r="L68" s="375">
        <f t="shared" si="11"/>
        <v>0</v>
      </c>
      <c r="M68" s="375">
        <f t="shared" si="11"/>
        <v>0</v>
      </c>
      <c r="N68" s="375">
        <f t="shared" si="11"/>
        <v>0</v>
      </c>
      <c r="O68" s="375">
        <f t="shared" si="11"/>
        <v>0</v>
      </c>
      <c r="P68" s="375">
        <f t="shared" si="11"/>
        <v>0</v>
      </c>
      <c r="Q68" s="375">
        <f t="shared" si="11"/>
        <v>0</v>
      </c>
    </row>
    <row r="69" spans="1:17" x14ac:dyDescent="0.25">
      <c r="A69" s="577">
        <v>11</v>
      </c>
      <c r="B69" s="580" t="s">
        <v>181</v>
      </c>
      <c r="C69" s="583">
        <v>6638.7</v>
      </c>
      <c r="D69" s="586">
        <v>2769.03</v>
      </c>
      <c r="E69" s="363" t="s">
        <v>14</v>
      </c>
      <c r="F69" s="364">
        <v>128.94999999999999</v>
      </c>
      <c r="G69" s="365"/>
      <c r="H69" s="365"/>
      <c r="I69" s="365"/>
      <c r="J69" s="365"/>
      <c r="K69" s="364">
        <v>34.54</v>
      </c>
      <c r="L69" s="365"/>
      <c r="M69" s="365"/>
      <c r="N69" s="365"/>
      <c r="O69" s="365"/>
      <c r="P69" s="366"/>
      <c r="Q69" s="367"/>
    </row>
    <row r="70" spans="1:17" x14ac:dyDescent="0.25">
      <c r="A70" s="578"/>
      <c r="B70" s="581"/>
      <c r="C70" s="584"/>
      <c r="D70" s="587"/>
      <c r="E70" s="369" t="s">
        <v>78</v>
      </c>
      <c r="F70" s="370">
        <v>6.57</v>
      </c>
      <c r="G70" s="368"/>
      <c r="H70" s="368"/>
      <c r="I70" s="368"/>
      <c r="J70" s="368"/>
      <c r="K70" s="370"/>
      <c r="L70" s="368"/>
      <c r="M70" s="368"/>
      <c r="N70" s="368"/>
      <c r="O70" s="368"/>
      <c r="P70" s="366"/>
      <c r="Q70" s="367"/>
    </row>
    <row r="71" spans="1:17" x14ac:dyDescent="0.25">
      <c r="A71" s="578"/>
      <c r="B71" s="581"/>
      <c r="C71" s="584"/>
      <c r="D71" s="587"/>
      <c r="E71" s="369" t="s">
        <v>15</v>
      </c>
      <c r="F71" s="370">
        <v>4.29</v>
      </c>
      <c r="G71" s="368"/>
      <c r="H71" s="368"/>
      <c r="I71" s="368"/>
      <c r="J71" s="368"/>
      <c r="K71" s="370"/>
      <c r="L71" s="368"/>
      <c r="M71" s="368"/>
      <c r="N71" s="368"/>
      <c r="O71" s="368"/>
      <c r="P71" s="366"/>
      <c r="Q71" s="367"/>
    </row>
    <row r="72" spans="1:17" x14ac:dyDescent="0.25">
      <c r="A72" s="578"/>
      <c r="B72" s="581"/>
      <c r="C72" s="584"/>
      <c r="D72" s="587"/>
      <c r="E72" s="369" t="s">
        <v>16</v>
      </c>
      <c r="F72" s="370">
        <v>1550.22</v>
      </c>
      <c r="G72" s="368"/>
      <c r="H72" s="368"/>
      <c r="I72" s="368"/>
      <c r="J72" s="368"/>
      <c r="K72" s="370">
        <v>292.88</v>
      </c>
      <c r="L72" s="368"/>
      <c r="M72" s="368"/>
      <c r="N72" s="368"/>
      <c r="O72" s="368"/>
      <c r="P72" s="366"/>
      <c r="Q72" s="367"/>
    </row>
    <row r="73" spans="1:17" ht="14.25" thickBot="1" x14ac:dyDescent="0.3">
      <c r="A73" s="578"/>
      <c r="B73" s="582"/>
      <c r="C73" s="585"/>
      <c r="D73" s="588"/>
      <c r="E73" s="372" t="s">
        <v>17</v>
      </c>
      <c r="F73" s="373">
        <v>737.06</v>
      </c>
      <c r="G73" s="371"/>
      <c r="H73" s="371"/>
      <c r="I73" s="371"/>
      <c r="J73" s="371"/>
      <c r="K73" s="373">
        <v>14.52</v>
      </c>
      <c r="L73" s="371"/>
      <c r="M73" s="371"/>
      <c r="N73" s="371"/>
      <c r="O73" s="371"/>
      <c r="P73" s="366"/>
      <c r="Q73" s="367"/>
    </row>
    <row r="74" spans="1:17" ht="15" thickBot="1" x14ac:dyDescent="0.3">
      <c r="A74" s="579"/>
      <c r="B74" s="589" t="s">
        <v>18</v>
      </c>
      <c r="C74" s="589"/>
      <c r="D74" s="590"/>
      <c r="E74" s="590"/>
      <c r="F74" s="374">
        <f>SUM(F69:F73)</f>
        <v>2427.09</v>
      </c>
      <c r="G74" s="375">
        <f t="shared" ref="G74:Q74" si="12">SUM(G69:G73)</f>
        <v>0</v>
      </c>
      <c r="H74" s="375">
        <f t="shared" si="12"/>
        <v>0</v>
      </c>
      <c r="I74" s="375">
        <f t="shared" si="12"/>
        <v>0</v>
      </c>
      <c r="J74" s="375">
        <f t="shared" si="12"/>
        <v>0</v>
      </c>
      <c r="K74" s="375">
        <f t="shared" si="12"/>
        <v>341.94</v>
      </c>
      <c r="L74" s="375">
        <f t="shared" si="12"/>
        <v>0</v>
      </c>
      <c r="M74" s="375">
        <f t="shared" si="12"/>
        <v>0</v>
      </c>
      <c r="N74" s="375">
        <f t="shared" si="12"/>
        <v>0</v>
      </c>
      <c r="O74" s="375">
        <f t="shared" si="12"/>
        <v>0</v>
      </c>
      <c r="P74" s="375">
        <f t="shared" si="12"/>
        <v>0</v>
      </c>
      <c r="Q74" s="375">
        <f t="shared" si="12"/>
        <v>0</v>
      </c>
    </row>
    <row r="75" spans="1:17" x14ac:dyDescent="0.25">
      <c r="A75" s="591" t="s">
        <v>86</v>
      </c>
      <c r="B75" s="592"/>
      <c r="C75" s="597">
        <f>C9+C15+C21+C27+C33+C39+C45+C51+C57+C63+C69</f>
        <v>153852.10000000003</v>
      </c>
      <c r="D75" s="597">
        <f>D9+D15+D21+D27+D33+D39+D45+D51+D57+D63+D69</f>
        <v>106586.65999999999</v>
      </c>
      <c r="E75" s="377" t="s">
        <v>14</v>
      </c>
      <c r="F75" s="378">
        <f>F9+F15+F21+F27+F33+F39+F45+F51+F57+F63+F69</f>
        <v>6118.58</v>
      </c>
      <c r="G75" s="378">
        <f t="shared" ref="G75:Q80" si="13">G9+G15+G21+G27+G33+G39+G45+G51+G57+G63+G69</f>
        <v>2809.4712999999997</v>
      </c>
      <c r="H75" s="378">
        <f t="shared" si="13"/>
        <v>2055.0495000000001</v>
      </c>
      <c r="I75" s="378">
        <f t="shared" si="13"/>
        <v>22521.699000000001</v>
      </c>
      <c r="J75" s="378">
        <f t="shared" si="13"/>
        <v>15710.156000000001</v>
      </c>
      <c r="K75" s="378">
        <f t="shared" si="13"/>
        <v>757.27</v>
      </c>
      <c r="L75" s="378">
        <f t="shared" si="13"/>
        <v>0</v>
      </c>
      <c r="M75" s="378">
        <f t="shared" si="13"/>
        <v>0</v>
      </c>
      <c r="N75" s="378">
        <f t="shared" si="13"/>
        <v>0</v>
      </c>
      <c r="O75" s="378">
        <f t="shared" si="13"/>
        <v>0</v>
      </c>
      <c r="P75" s="378">
        <f t="shared" si="13"/>
        <v>2055.0495000000001</v>
      </c>
      <c r="Q75" s="378">
        <f t="shared" si="13"/>
        <v>15710.156000000001</v>
      </c>
    </row>
    <row r="76" spans="1:17" x14ac:dyDescent="0.25">
      <c r="A76" s="593"/>
      <c r="B76" s="594"/>
      <c r="C76" s="598"/>
      <c r="D76" s="598"/>
      <c r="E76" s="379" t="s">
        <v>78</v>
      </c>
      <c r="F76" s="378">
        <f t="shared" ref="F76:F79" si="14">F10+F16+F22+F28+F34+F40+F46+F52+F58+F64+F70</f>
        <v>85.97</v>
      </c>
      <c r="G76" s="378">
        <f t="shared" si="13"/>
        <v>7.61</v>
      </c>
      <c r="H76" s="378">
        <f t="shared" si="13"/>
        <v>4.24</v>
      </c>
      <c r="I76" s="378">
        <f t="shared" si="13"/>
        <v>0</v>
      </c>
      <c r="J76" s="378">
        <f t="shared" si="13"/>
        <v>0</v>
      </c>
      <c r="K76" s="378">
        <f t="shared" si="13"/>
        <v>0</v>
      </c>
      <c r="L76" s="378">
        <f t="shared" si="13"/>
        <v>0</v>
      </c>
      <c r="M76" s="378">
        <f t="shared" si="13"/>
        <v>0</v>
      </c>
      <c r="N76" s="378">
        <f t="shared" si="13"/>
        <v>0</v>
      </c>
      <c r="O76" s="378">
        <f t="shared" ref="O76:Q76" si="15">O10+O16+O22+O28+O34+O40+O46+O52+O58+O64+O70</f>
        <v>0</v>
      </c>
      <c r="P76" s="378">
        <f t="shared" si="15"/>
        <v>4.24</v>
      </c>
      <c r="Q76" s="378">
        <f t="shared" si="15"/>
        <v>0</v>
      </c>
    </row>
    <row r="77" spans="1:17" x14ac:dyDescent="0.25">
      <c r="A77" s="593"/>
      <c r="B77" s="594"/>
      <c r="C77" s="598"/>
      <c r="D77" s="598"/>
      <c r="E77" s="379" t="s">
        <v>15</v>
      </c>
      <c r="F77" s="378">
        <f t="shared" si="14"/>
        <v>1148.5899999999999</v>
      </c>
      <c r="G77" s="378">
        <f t="shared" si="13"/>
        <v>439.69</v>
      </c>
      <c r="H77" s="378">
        <f t="shared" si="13"/>
        <v>341.69</v>
      </c>
      <c r="I77" s="378">
        <f t="shared" si="13"/>
        <v>1854.9169999999999</v>
      </c>
      <c r="J77" s="378">
        <f t="shared" si="13"/>
        <v>1594.5120000000002</v>
      </c>
      <c r="K77" s="378">
        <f t="shared" si="13"/>
        <v>1762.68</v>
      </c>
      <c r="L77" s="378">
        <f t="shared" si="13"/>
        <v>478.36</v>
      </c>
      <c r="M77" s="378">
        <f t="shared" si="13"/>
        <v>0</v>
      </c>
      <c r="N77" s="378">
        <f t="shared" si="13"/>
        <v>0</v>
      </c>
      <c r="O77" s="378">
        <f t="shared" ref="O77:Q77" si="16">O11+O17+O23+O29+O35+O41+O47+O53+O59+O65+O71</f>
        <v>500</v>
      </c>
      <c r="P77" s="378">
        <f t="shared" si="16"/>
        <v>341.69</v>
      </c>
      <c r="Q77" s="378">
        <f t="shared" si="16"/>
        <v>2094.5120000000002</v>
      </c>
    </row>
    <row r="78" spans="1:17" x14ac:dyDescent="0.25">
      <c r="A78" s="593"/>
      <c r="B78" s="594"/>
      <c r="C78" s="598"/>
      <c r="D78" s="598"/>
      <c r="E78" s="379" t="s">
        <v>16</v>
      </c>
      <c r="F78" s="378">
        <f t="shared" si="14"/>
        <v>39952.950000000004</v>
      </c>
      <c r="G78" s="378">
        <f t="shared" si="13"/>
        <v>7255.3399999999992</v>
      </c>
      <c r="H78" s="378">
        <f t="shared" si="13"/>
        <v>5075.3146000000006</v>
      </c>
      <c r="I78" s="378">
        <f t="shared" si="13"/>
        <v>33625.537000000004</v>
      </c>
      <c r="J78" s="378">
        <f t="shared" si="13"/>
        <v>24416.243000000002</v>
      </c>
      <c r="K78" s="378">
        <f t="shared" si="13"/>
        <v>35144.46</v>
      </c>
      <c r="L78" s="378">
        <f t="shared" si="13"/>
        <v>13115.31</v>
      </c>
      <c r="M78" s="378">
        <f t="shared" si="13"/>
        <v>10437.57</v>
      </c>
      <c r="N78" s="378">
        <f t="shared" si="13"/>
        <v>1169185.2</v>
      </c>
      <c r="O78" s="378">
        <f t="shared" ref="O78:Q78" si="17">O12+O18+O24+O30+O36+O42+O48+O54+O60+O66+O72</f>
        <v>7842.3</v>
      </c>
      <c r="P78" s="378">
        <f t="shared" si="17"/>
        <v>15512.884599999999</v>
      </c>
      <c r="Q78" s="378">
        <f t="shared" si="17"/>
        <v>32258.543000000001</v>
      </c>
    </row>
    <row r="79" spans="1:17" ht="14.25" thickBot="1" x14ac:dyDescent="0.3">
      <c r="A79" s="595"/>
      <c r="B79" s="596"/>
      <c r="C79" s="599"/>
      <c r="D79" s="599"/>
      <c r="E79" s="380" t="s">
        <v>17</v>
      </c>
      <c r="F79" s="381">
        <f t="shared" si="14"/>
        <v>14933.17</v>
      </c>
      <c r="G79" s="381">
        <f t="shared" si="13"/>
        <v>1778.038</v>
      </c>
      <c r="H79" s="381">
        <f t="shared" si="13"/>
        <v>82.468000000000004</v>
      </c>
      <c r="I79" s="381">
        <f t="shared" si="13"/>
        <v>5732.4800000000005</v>
      </c>
      <c r="J79" s="381">
        <f t="shared" si="13"/>
        <v>5572.0000000000009</v>
      </c>
      <c r="K79" s="381">
        <f t="shared" si="13"/>
        <v>6682.9900000000016</v>
      </c>
      <c r="L79" s="381">
        <f t="shared" si="13"/>
        <v>713.01</v>
      </c>
      <c r="M79" s="381">
        <f t="shared" si="13"/>
        <v>0</v>
      </c>
      <c r="N79" s="381">
        <f t="shared" si="13"/>
        <v>0</v>
      </c>
      <c r="O79" s="378">
        <f t="shared" ref="O79:Q79" si="18">O13+O19+O25+O31+O37+O43+O49+O55+O61+O67+O73</f>
        <v>0</v>
      </c>
      <c r="P79" s="378">
        <f t="shared" si="18"/>
        <v>82.468000000000004</v>
      </c>
      <c r="Q79" s="378">
        <f t="shared" si="18"/>
        <v>5572.0000000000009</v>
      </c>
    </row>
    <row r="80" spans="1:17" ht="19.5" thickBot="1" x14ac:dyDescent="0.3">
      <c r="A80" s="574" t="s">
        <v>20</v>
      </c>
      <c r="B80" s="575"/>
      <c r="C80" s="575"/>
      <c r="D80" s="575"/>
      <c r="E80" s="576"/>
      <c r="F80" s="382">
        <f>F14+F20+F26+F32+F38+F44+F50+F56+F62+F68+F74</f>
        <v>62239.259999999995</v>
      </c>
      <c r="G80" s="384">
        <f t="shared" si="13"/>
        <v>12290.149300000001</v>
      </c>
      <c r="H80" s="384">
        <f t="shared" si="13"/>
        <v>7558.762099999999</v>
      </c>
      <c r="I80" s="384">
        <f t="shared" si="13"/>
        <v>63734.633000000002</v>
      </c>
      <c r="J80" s="384">
        <f t="shared" si="13"/>
        <v>47292.910999999993</v>
      </c>
      <c r="K80" s="384">
        <f t="shared" si="13"/>
        <v>44347.4</v>
      </c>
      <c r="L80" s="384">
        <f t="shared" si="13"/>
        <v>14306.68</v>
      </c>
      <c r="M80" s="384">
        <f t="shared" si="13"/>
        <v>10437.57</v>
      </c>
      <c r="N80" s="384">
        <f t="shared" si="13"/>
        <v>1169185.2</v>
      </c>
      <c r="O80" s="384">
        <f t="shared" si="13"/>
        <v>8342.2999999999993</v>
      </c>
      <c r="P80" s="383">
        <f t="shared" si="13"/>
        <v>17996.3321</v>
      </c>
      <c r="Q80" s="385">
        <f t="shared" si="13"/>
        <v>55635.210999999996</v>
      </c>
    </row>
    <row r="83" spans="4:17" x14ac:dyDescent="0.25">
      <c r="D83" s="386"/>
    </row>
    <row r="84" spans="4:17" x14ac:dyDescent="0.25">
      <c r="F84" s="386"/>
      <c r="G84" s="386"/>
      <c r="H84" s="386"/>
      <c r="I84" s="386"/>
      <c r="J84" s="386"/>
      <c r="K84" s="386"/>
      <c r="L84" s="386"/>
      <c r="M84" s="386"/>
      <c r="N84" s="386"/>
      <c r="O84" s="386"/>
      <c r="P84" s="386"/>
      <c r="Q84" s="386"/>
    </row>
    <row r="85" spans="4:17" x14ac:dyDescent="0.25">
      <c r="P85" s="386"/>
      <c r="Q85" s="386"/>
    </row>
    <row r="87" spans="4:17" x14ac:dyDescent="0.25">
      <c r="P87" s="386"/>
      <c r="Q87" s="386"/>
    </row>
  </sheetData>
  <mergeCells count="78">
    <mergeCell ref="B2:Q2"/>
    <mergeCell ref="B3:Q3"/>
    <mergeCell ref="B4:Q4"/>
    <mergeCell ref="A5:A7"/>
    <mergeCell ref="B5:B7"/>
    <mergeCell ref="C5:C7"/>
    <mergeCell ref="D5:D7"/>
    <mergeCell ref="E5:E7"/>
    <mergeCell ref="F5:J5"/>
    <mergeCell ref="K5:O5"/>
    <mergeCell ref="P5:Q5"/>
    <mergeCell ref="F6:F7"/>
    <mergeCell ref="G6:H6"/>
    <mergeCell ref="I6:J6"/>
    <mergeCell ref="K6:K7"/>
    <mergeCell ref="L6:M6"/>
    <mergeCell ref="N6:O6"/>
    <mergeCell ref="P6:P7"/>
    <mergeCell ref="Q6:Q7"/>
    <mergeCell ref="A15:A20"/>
    <mergeCell ref="B15:B19"/>
    <mergeCell ref="C15:C19"/>
    <mergeCell ref="D15:D19"/>
    <mergeCell ref="B20:E20"/>
    <mergeCell ref="A9:A14"/>
    <mergeCell ref="B9:B13"/>
    <mergeCell ref="C9:C13"/>
    <mergeCell ref="D9:D13"/>
    <mergeCell ref="B14:E14"/>
    <mergeCell ref="A27:A32"/>
    <mergeCell ref="B27:B31"/>
    <mergeCell ref="C27:C31"/>
    <mergeCell ref="D27:D31"/>
    <mergeCell ref="B32:E32"/>
    <mergeCell ref="A21:A26"/>
    <mergeCell ref="B21:B25"/>
    <mergeCell ref="C21:C25"/>
    <mergeCell ref="D21:D25"/>
    <mergeCell ref="B26:E26"/>
    <mergeCell ref="A39:A44"/>
    <mergeCell ref="B39:B43"/>
    <mergeCell ref="C39:C43"/>
    <mergeCell ref="D39:D43"/>
    <mergeCell ref="B44:E44"/>
    <mergeCell ref="A33:A38"/>
    <mergeCell ref="B33:B37"/>
    <mergeCell ref="C33:C37"/>
    <mergeCell ref="D33:D37"/>
    <mergeCell ref="B38:E38"/>
    <mergeCell ref="A51:A56"/>
    <mergeCell ref="B51:B55"/>
    <mergeCell ref="C51:C55"/>
    <mergeCell ref="D51:D55"/>
    <mergeCell ref="B56:E56"/>
    <mergeCell ref="A45:A50"/>
    <mergeCell ref="B45:B49"/>
    <mergeCell ref="C45:C49"/>
    <mergeCell ref="D45:D49"/>
    <mergeCell ref="B50:E50"/>
    <mergeCell ref="A63:A68"/>
    <mergeCell ref="B63:B67"/>
    <mergeCell ref="C63:C67"/>
    <mergeCell ref="D63:D67"/>
    <mergeCell ref="B68:E68"/>
    <mergeCell ref="A57:A62"/>
    <mergeCell ref="B57:B61"/>
    <mergeCell ref="C57:C61"/>
    <mergeCell ref="D57:D61"/>
    <mergeCell ref="B62:E62"/>
    <mergeCell ref="A80:E80"/>
    <mergeCell ref="A69:A74"/>
    <mergeCell ref="B69:B73"/>
    <mergeCell ref="C69:C73"/>
    <mergeCell ref="D69:D73"/>
    <mergeCell ref="B74:E74"/>
    <mergeCell ref="A75:B79"/>
    <mergeCell ref="C75:C79"/>
    <mergeCell ref="D75:D79"/>
  </mergeCells>
  <pageMargins left="0.7" right="0.7" top="0.75" bottom="0.75" header="0.3" footer="0.3"/>
  <pageSetup orientation="portrait" r:id="rId1"/>
  <ignoredErrors>
    <ignoredError sqref="P14:Q7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Ampop2021-2022</vt:lpstr>
      <vt:lpstr>AMPOP_2022</vt:lpstr>
      <vt:lpstr>Yst_marzeri</vt:lpstr>
      <vt:lpstr>Արագածոտն</vt:lpstr>
      <vt:lpstr>Արարատ</vt:lpstr>
      <vt:lpstr>Արմավիր</vt:lpstr>
      <vt:lpstr>Գեղարքունիք</vt:lpstr>
      <vt:lpstr>Լոռի</vt:lpstr>
      <vt:lpstr>Կոտայք</vt:lpstr>
      <vt:lpstr>Շիրակ</vt:lpstr>
      <vt:lpstr>Սյունիք</vt:lpstr>
      <vt:lpstr>Վայոց ձոր</vt:lpstr>
      <vt:lpstr>Տավուշ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2023-04-27T06:42:32Z</dcterms:modified>
</cp:coreProperties>
</file>