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tabRatio="646" activeTab="0"/>
  </bookViews>
  <sheets>
    <sheet name="%" sheetId="1" r:id="rId1"/>
    <sheet name="2021-2022" sheetId="2" r:id="rId2"/>
    <sheet name="Ամփոփ-չօգտագ" sheetId="3" r:id="rId3"/>
    <sheet name="Արագածոտն" sheetId="4" r:id="rId4"/>
    <sheet name="Արարատ" sheetId="5" r:id="rId5"/>
    <sheet name="Արմավիր" sheetId="6" r:id="rId6"/>
    <sheet name="Գեղարքունիք" sheetId="7" r:id="rId7"/>
    <sheet name="Լոռի" sheetId="8" r:id="rId8"/>
    <sheet name="Կոտայք" sheetId="9" r:id="rId9"/>
    <sheet name="Շիրակ" sheetId="10" r:id="rId10"/>
    <sheet name="Սյունիք" sheetId="11" r:id="rId11"/>
    <sheet name="Վայոց ձոր" sheetId="12" r:id="rId12"/>
    <sheet name="Տավուշ" sheetId="13" r:id="rId13"/>
  </sheets>
  <definedNames/>
  <calcPr fullCalcOnLoad="1"/>
</workbook>
</file>

<file path=xl/sharedStrings.xml><?xml version="1.0" encoding="utf-8"?>
<sst xmlns="http://schemas.openxmlformats.org/spreadsheetml/2006/main" count="1296" uniqueCount="172">
  <si>
    <t>Տ Ե Ղ Ե Կ Ա Ն Ք</t>
  </si>
  <si>
    <t xml:space="preserve">ՀՀ համայնքի անվանումը </t>
  </si>
  <si>
    <t>մինչև 1 հեկտար</t>
  </si>
  <si>
    <t>1 հեկտարից ավելի</t>
  </si>
  <si>
    <t>հ/հ</t>
  </si>
  <si>
    <t>քաղաքացու սեփ.</t>
  </si>
  <si>
    <t>իրավ. անձի սեփ.</t>
  </si>
  <si>
    <t>թիվը</t>
  </si>
  <si>
    <t>հա</t>
  </si>
  <si>
    <t>Ընդամենը</t>
  </si>
  <si>
    <r>
      <t xml:space="preserve">Ընդամենը              </t>
    </r>
    <r>
      <rPr>
        <b/>
        <u val="single"/>
        <sz val="11"/>
        <rFont val="GHEA Grapalat"/>
        <family val="3"/>
      </rPr>
      <t>հա</t>
    </r>
  </si>
  <si>
    <t>վարելահող</t>
  </si>
  <si>
    <t>խոտհարք</t>
  </si>
  <si>
    <t>արոտ</t>
  </si>
  <si>
    <t>այլ</t>
  </si>
  <si>
    <t>բազ. տնկարկ</t>
  </si>
  <si>
    <t>Հողատեսքը</t>
  </si>
  <si>
    <t>Ընդամենը մարզում</t>
  </si>
  <si>
    <t>մինչև 0.2 հեկտար</t>
  </si>
  <si>
    <t>մինչև 0.5 հեկտար</t>
  </si>
  <si>
    <t>ԸՆԴԱՄԵՆԸ               գյուղ. նշանակ. հողեր</t>
  </si>
  <si>
    <r>
      <t xml:space="preserve">  </t>
    </r>
    <r>
      <rPr>
        <b/>
        <sz val="12"/>
        <rFont val="GHEA Grapalat"/>
        <family val="3"/>
      </rPr>
      <t>ԸՆԴԱՄԵՆԸ</t>
    </r>
    <r>
      <rPr>
        <b/>
        <sz val="11"/>
        <rFont val="GHEA Grapalat"/>
        <family val="3"/>
      </rPr>
      <t xml:space="preserve">  </t>
    </r>
    <r>
      <rPr>
        <b/>
        <sz val="10"/>
        <rFont val="GHEA Grapalat"/>
        <family val="3"/>
      </rPr>
      <t xml:space="preserve">գյուղ. նշանակ. հողեր </t>
    </r>
    <r>
      <rPr>
        <sz val="10"/>
        <rFont val="GHEA Grapalat"/>
        <family val="3"/>
      </rPr>
      <t xml:space="preserve">   /քաղ.+իրավաբ./                      </t>
    </r>
    <r>
      <rPr>
        <sz val="11"/>
        <rFont val="GHEA Grapalat"/>
        <family val="3"/>
      </rPr>
      <t xml:space="preserve">     </t>
    </r>
    <r>
      <rPr>
        <b/>
        <sz val="11"/>
        <rFont val="GHEA Grapalat"/>
        <family val="3"/>
      </rPr>
      <t xml:space="preserve">                     </t>
    </r>
    <r>
      <rPr>
        <b/>
        <u val="single"/>
        <sz val="11"/>
        <rFont val="GHEA Grapalat"/>
        <family val="3"/>
      </rPr>
      <t>հա</t>
    </r>
  </si>
  <si>
    <r>
      <t xml:space="preserve">իրավ. անձի սեփ.                              </t>
    </r>
    <r>
      <rPr>
        <sz val="10"/>
        <rFont val="GHEA Grapalat"/>
        <family val="3"/>
      </rPr>
      <t xml:space="preserve">/ըստ հողային հաշվեկշռի/ </t>
    </r>
    <r>
      <rPr>
        <b/>
        <sz val="11"/>
        <rFont val="GHEA Grapalat"/>
        <family val="3"/>
      </rPr>
      <t xml:space="preserve">    </t>
    </r>
    <r>
      <rPr>
        <b/>
        <u val="single"/>
        <sz val="11"/>
        <rFont val="GHEA Grapalat"/>
        <family val="3"/>
      </rPr>
      <t>հա</t>
    </r>
  </si>
  <si>
    <r>
      <t xml:space="preserve">քաղաքացու սեփ.                                          </t>
    </r>
    <r>
      <rPr>
        <sz val="10"/>
        <rFont val="GHEA Grapalat"/>
        <family val="3"/>
      </rPr>
      <t>/ըստ հողային հաշվեկշռի/</t>
    </r>
    <r>
      <rPr>
        <sz val="11"/>
        <rFont val="GHEA Grapalat"/>
        <family val="3"/>
      </rPr>
      <t xml:space="preserve"> </t>
    </r>
    <r>
      <rPr>
        <b/>
        <sz val="11"/>
        <rFont val="GHEA Grapalat"/>
        <family val="3"/>
      </rPr>
      <t xml:space="preserve">    </t>
    </r>
    <r>
      <rPr>
        <b/>
        <u val="single"/>
        <sz val="11"/>
        <rFont val="GHEA Grapalat"/>
        <family val="3"/>
      </rPr>
      <t>հա</t>
    </r>
  </si>
  <si>
    <t>Հավելված-1</t>
  </si>
  <si>
    <t xml:space="preserve">առ  01.01.2023թ.  դրությամբ </t>
  </si>
  <si>
    <r>
      <t xml:space="preserve">ՀՀ </t>
    </r>
    <r>
      <rPr>
        <u val="single"/>
        <sz val="15"/>
        <rFont val="GHEA Grapalat"/>
        <family val="3"/>
      </rPr>
      <t>Արագածոտնի</t>
    </r>
    <r>
      <rPr>
        <sz val="15"/>
        <rFont val="GHEA Grapalat"/>
        <family val="3"/>
      </rPr>
      <t xml:space="preserve"> մարզի համայնքներում  քաղաքացիների և իրավաբանական անձանց սեփականություն հանդիսացող  չօգտագործվող գյուղատնտեսական նշանակության հողերի վերաբերյալ</t>
    </r>
  </si>
  <si>
    <t>Ապարան</t>
  </si>
  <si>
    <t>Արևուտ</t>
  </si>
  <si>
    <t>Աշտարակ</t>
  </si>
  <si>
    <t>Ալագյազ</t>
  </si>
  <si>
    <t>Մեծաձոր</t>
  </si>
  <si>
    <t>Շամիրամ</t>
  </si>
  <si>
    <t>Ծաղկահովիտ</t>
  </si>
  <si>
    <t>Թալին</t>
  </si>
  <si>
    <t>ՀՀ Արարատի մարզի համայնքներում  քաղաքացիների և իրավաբանական անձանց սեփականություն հանդիսացող  չօգտագործվող գյուղատնտեսական նշանակության հողերի վերաբերյալ</t>
  </si>
  <si>
    <t>ԱՐՏԱՇԱՏ</t>
  </si>
  <si>
    <t>ՄԱՍԻՍ</t>
  </si>
  <si>
    <t>ՎԵՐԻՆ ԴՎԻՆ</t>
  </si>
  <si>
    <t>ԱՐԱՐԱՏ</t>
  </si>
  <si>
    <t>ՎԵԴԻ</t>
  </si>
  <si>
    <t>Հավելված 1</t>
  </si>
  <si>
    <t>ՀՀ Արմավիրի մարզի համայնքներում  քաղաքացիների և իրավաբանական անձանց սեփականություն հանդիսացող  չօգտագործվող գյուղատնտեսական նշանակության հողերի վերաբերյալ</t>
  </si>
  <si>
    <t xml:space="preserve">  01.01.2023թ.  դրությամբ </t>
  </si>
  <si>
    <r>
      <t xml:space="preserve">  ԸՆԴԱՄԵՆԸ  </t>
    </r>
    <r>
      <rPr>
        <b/>
        <sz val="10"/>
        <rFont val="GHEA Grapalat"/>
        <family val="3"/>
      </rPr>
      <t xml:space="preserve">գյուղ. նշանակ. հողեր </t>
    </r>
    <r>
      <rPr>
        <sz val="10"/>
        <rFont val="GHEA Grapalat"/>
        <family val="3"/>
      </rPr>
      <t xml:space="preserve">                  /ըստ հողային հաշվեկշռի/                      </t>
    </r>
    <r>
      <rPr>
        <sz val="11"/>
        <rFont val="GHEA Grapalat"/>
        <family val="3"/>
      </rPr>
      <t xml:space="preserve">     </t>
    </r>
    <r>
      <rPr>
        <b/>
        <sz val="11"/>
        <rFont val="GHEA Grapalat"/>
        <family val="3"/>
      </rPr>
      <t xml:space="preserve">                     </t>
    </r>
    <r>
      <rPr>
        <b/>
        <u val="single"/>
        <sz val="11"/>
        <rFont val="GHEA Grapalat"/>
        <family val="3"/>
      </rPr>
      <t>հա</t>
    </r>
  </si>
  <si>
    <t>Քաղաքացիների և իրավաբանական անձանց սեփականություն հանդիսացող  չօգտագործվող գյուղատնտեսական նշանակության հողեր</t>
  </si>
  <si>
    <r>
      <t xml:space="preserve">  ԸՆԴԱՄԵՆԸ  </t>
    </r>
    <r>
      <rPr>
        <sz val="10"/>
        <rFont val="GHEA Grapalat"/>
        <family val="3"/>
      </rPr>
      <t xml:space="preserve"> /քաղ.+իրավաբ./                      </t>
    </r>
    <r>
      <rPr>
        <sz val="11"/>
        <rFont val="GHEA Grapalat"/>
        <family val="3"/>
      </rPr>
      <t xml:space="preserve">     </t>
    </r>
    <r>
      <rPr>
        <b/>
        <sz val="11"/>
        <rFont val="GHEA Grapalat"/>
        <family val="3"/>
      </rPr>
      <t xml:space="preserve">                     </t>
    </r>
    <r>
      <rPr>
        <b/>
        <u val="single"/>
        <sz val="11"/>
        <rFont val="GHEA Grapalat"/>
        <family val="3"/>
      </rPr>
      <t>հա</t>
    </r>
  </si>
  <si>
    <t>ԸՆԴԱՄԵՆԸ                                   գյուղ. նշանակ. հողեր</t>
  </si>
  <si>
    <r>
      <rPr>
        <sz val="12"/>
        <rFont val="GHEA Grapalat"/>
        <family val="3"/>
      </rPr>
      <t xml:space="preserve">որից չօգտագործվող են՝ </t>
    </r>
    <r>
      <rPr>
        <b/>
        <sz val="12"/>
        <rFont val="GHEA Grapalat"/>
        <family val="3"/>
      </rPr>
      <t>մինչև 0.2 հա</t>
    </r>
  </si>
  <si>
    <r>
      <rPr>
        <sz val="12"/>
        <rFont val="GHEA Grapalat"/>
        <family val="3"/>
      </rPr>
      <t>որից չօգտագործվող են՝</t>
    </r>
    <r>
      <rPr>
        <b/>
        <sz val="12"/>
        <rFont val="GHEA Grapalat"/>
        <family val="3"/>
      </rPr>
      <t xml:space="preserve"> մինչև 0.5 հա</t>
    </r>
  </si>
  <si>
    <r>
      <rPr>
        <sz val="12"/>
        <rFont val="GHEA Grapalat"/>
        <family val="3"/>
      </rPr>
      <t>որից չօգտագործվող են՝</t>
    </r>
    <r>
      <rPr>
        <b/>
        <sz val="12"/>
        <rFont val="GHEA Grapalat"/>
        <family val="3"/>
      </rPr>
      <t xml:space="preserve"> մինչև 1 հա</t>
    </r>
  </si>
  <si>
    <r>
      <rPr>
        <sz val="12"/>
        <rFont val="GHEA Grapalat"/>
        <family val="3"/>
      </rPr>
      <t>որից չօգտագործվող են՝</t>
    </r>
    <r>
      <rPr>
        <b/>
        <sz val="12"/>
        <rFont val="GHEA Grapalat"/>
        <family val="3"/>
      </rPr>
      <t xml:space="preserve"> 1 հա ավելի</t>
    </r>
  </si>
  <si>
    <t xml:space="preserve">Ընդամենը չօգտագործվող  հողեր </t>
  </si>
  <si>
    <t xml:space="preserve">  Արմավիր </t>
  </si>
  <si>
    <t xml:space="preserve">Մեծամոր      </t>
  </si>
  <si>
    <t xml:space="preserve">Էջմիածին               </t>
  </si>
  <si>
    <t>Բաղրամյան</t>
  </si>
  <si>
    <t xml:space="preserve">  Խոյ</t>
  </si>
  <si>
    <t>Ընդամենը՝   Արաքս</t>
  </si>
  <si>
    <t>Փարաքար</t>
  </si>
  <si>
    <t>Ֆերիկ</t>
  </si>
  <si>
    <t>ԸՆԴԱՄԵՆԸ</t>
  </si>
  <si>
    <t>ՀՀ Գեղարքունիքի  մարզի համայնքներում  քաղաքացիների և իրավաբանական անձանց սեփականություն հանդիսացող  չօգտագործվող գյուղատնտեսական նշանակության հողերի վերաբերյալ</t>
  </si>
  <si>
    <t>Գավառ</t>
  </si>
  <si>
    <t>Մարտունի</t>
  </si>
  <si>
    <t>Սևան</t>
  </si>
  <si>
    <t>Վարդենիս</t>
  </si>
  <si>
    <t>Ճամբարակ</t>
  </si>
  <si>
    <t>ՀՀ Լոռու մարզի համայնքներում  քաղաքացիների և իրավաբանական անձանց սեփականություն հանդիսացող  չօգտագործվող գյուղատնտեսական նշանակության հողերի վերաբերյալ</t>
  </si>
  <si>
    <t>Ալավերդի</t>
  </si>
  <si>
    <t>Ստեփանավան</t>
  </si>
  <si>
    <t>Վանաձոր</t>
  </si>
  <si>
    <t>Տաշիր</t>
  </si>
  <si>
    <t>Գյուլագարակ</t>
  </si>
  <si>
    <t>Թումանյան</t>
  </si>
  <si>
    <t>Լոռի Բերդ</t>
  </si>
  <si>
    <t>Ֆիոլետովո</t>
  </si>
  <si>
    <t>Սպիտակ</t>
  </si>
  <si>
    <t>Լերմոնտովո</t>
  </si>
  <si>
    <t>բազ, տնկարկ</t>
  </si>
  <si>
    <t>Փամբակ</t>
  </si>
  <si>
    <t>ՀՀ Շիրակի մարզի համայնքներում  քաղաքացիների և իրավաբանական անձանց սեփականություն հանդիսացող  չօգտագործվող գյուղատնտեսական նշանակության հողերի վերաբերյալ</t>
  </si>
  <si>
    <t>Գյումրի</t>
  </si>
  <si>
    <t>Ախուրյան</t>
  </si>
  <si>
    <t>Անի</t>
  </si>
  <si>
    <t>Ամասիա</t>
  </si>
  <si>
    <t>Աշոցք</t>
  </si>
  <si>
    <t>Արթիկ</t>
  </si>
  <si>
    <t>ՀՀ Սյունիքի մարզի համայնքներում  քաղաքացիների և իրավաբանական անձանց սեփականություն հանդիսացող  չօգտագործված գյուղատնտեսական նշանակության հողերի վերաբերյալ</t>
  </si>
  <si>
    <r>
      <t xml:space="preserve">  ԸՆԴԱՄԵՆԸ  գյուղ. նշանակ. հողեր </t>
    </r>
    <r>
      <rPr>
        <sz val="10"/>
        <rFont val="GHEA Grapalat"/>
        <family val="3"/>
      </rPr>
      <t xml:space="preserve">   /քաղ.+իրավաբ./                           </t>
    </r>
    <r>
      <rPr>
        <b/>
        <sz val="10"/>
        <rFont val="GHEA Grapalat"/>
        <family val="3"/>
      </rPr>
      <t xml:space="preserve">                     </t>
    </r>
    <r>
      <rPr>
        <b/>
        <u val="single"/>
        <sz val="10"/>
        <rFont val="GHEA Grapalat"/>
        <family val="3"/>
      </rPr>
      <t>հա</t>
    </r>
  </si>
  <si>
    <r>
      <t xml:space="preserve">քաղաքացու սեփ.                                          </t>
    </r>
    <r>
      <rPr>
        <sz val="10"/>
        <rFont val="GHEA Grapalat"/>
        <family val="3"/>
      </rPr>
      <t xml:space="preserve">/ըստ հողային հաշվեկշռի/ </t>
    </r>
    <r>
      <rPr>
        <b/>
        <sz val="10"/>
        <rFont val="GHEA Grapalat"/>
        <family val="3"/>
      </rPr>
      <t xml:space="preserve">    </t>
    </r>
    <r>
      <rPr>
        <b/>
        <u val="single"/>
        <sz val="10"/>
        <rFont val="GHEA Grapalat"/>
        <family val="3"/>
      </rPr>
      <t>հա</t>
    </r>
  </si>
  <si>
    <r>
      <t xml:space="preserve">իրավ. անձի սեփ.                              </t>
    </r>
    <r>
      <rPr>
        <sz val="10"/>
        <rFont val="GHEA Grapalat"/>
        <family val="3"/>
      </rPr>
      <t xml:space="preserve">/ըստ հողային հաշվեկշռի/ </t>
    </r>
    <r>
      <rPr>
        <b/>
        <sz val="10"/>
        <rFont val="GHEA Grapalat"/>
        <family val="3"/>
      </rPr>
      <t xml:space="preserve">    </t>
    </r>
    <r>
      <rPr>
        <b/>
        <u val="single"/>
        <sz val="10"/>
        <rFont val="GHEA Grapalat"/>
        <family val="3"/>
      </rPr>
      <t>հա</t>
    </r>
  </si>
  <si>
    <t>Կապան</t>
  </si>
  <si>
    <t>ք. Քաջարան</t>
  </si>
  <si>
    <t>Գորայք</t>
  </si>
  <si>
    <t>Սիսիան</t>
  </si>
  <si>
    <t>ք. Մեղրի</t>
  </si>
  <si>
    <t>Տաթև</t>
  </si>
  <si>
    <t>ՏԵՂ</t>
  </si>
  <si>
    <t>Գորիս</t>
  </si>
  <si>
    <t>բազ.տնկարկ</t>
  </si>
  <si>
    <t>Հողային հաշվեկշիռ</t>
  </si>
  <si>
    <t>ՀՀ Սյունիքի մարզպետարանի գյուղատնտեսության և բնապահպանության վարչություն</t>
  </si>
  <si>
    <t>ՀՀ Վայոց ձոր մարզի համայնքներում  քաղաքացիների և իրավաբանական անձանց սեփականություն հանդիսացող  չօգտագործվող գյուղատնտեսական նշանակության հողերի վերաբերյալ</t>
  </si>
  <si>
    <t>Եղեգնաձոր</t>
  </si>
  <si>
    <t>Եղեգիս</t>
  </si>
  <si>
    <t>Գլաձոր</t>
  </si>
  <si>
    <t>Մալիշկա</t>
  </si>
  <si>
    <t>Արենի</t>
  </si>
  <si>
    <t>Վայք</t>
  </si>
  <si>
    <t>Զառիթափ</t>
  </si>
  <si>
    <t>Ջերմուկ</t>
  </si>
  <si>
    <t>ՀՀ Տավուշի մարզի համայնքներում  քաղաքացիների և իրավաբանական անձանց սեփականություն հանդիսացող  չօգտագործվող գյուղատնտեսական նշանակության հողերի վերաբերյալ</t>
  </si>
  <si>
    <t>Դիլիջան</t>
  </si>
  <si>
    <t>Բերդ</t>
  </si>
  <si>
    <t>Իջևան</t>
  </si>
  <si>
    <t>Նոյեմբերյան</t>
  </si>
  <si>
    <t xml:space="preserve">ՀՀ մարզ </t>
  </si>
  <si>
    <t>Արագածոտն</t>
  </si>
  <si>
    <t>Արարատ</t>
  </si>
  <si>
    <t>Արմավիր</t>
  </si>
  <si>
    <t>Գեղարքունիք</t>
  </si>
  <si>
    <t>Լոռի</t>
  </si>
  <si>
    <t>Կոտայք</t>
  </si>
  <si>
    <t>Շիրակ</t>
  </si>
  <si>
    <t>Սյունիք</t>
  </si>
  <si>
    <t>Վայոց ձոր</t>
  </si>
  <si>
    <t>Տավուշ</t>
  </si>
  <si>
    <t>ՀՀ համայնքներում  քաղաքացիների և իրավաբանական անձանց սեփականություն հանդիսացող  չօգտագործվող գյուղատնտեսական նշանակության հողերի վերաբերյալ</t>
  </si>
  <si>
    <t>Ամբողջը</t>
  </si>
  <si>
    <t>ՀՀ մարզ</t>
  </si>
  <si>
    <t>Քաղաքացիների և իրավաբանական անձանց սեփականություն հանդիսացող գյուղատնտեսական նշանակության հողեր</t>
  </si>
  <si>
    <t>այդ թվում չօգտագործվող հողեր</t>
  </si>
  <si>
    <t xml:space="preserve">2021թ.                                                                                                                                                                                                                                                         </t>
  </si>
  <si>
    <t>Ծանոթություն</t>
  </si>
  <si>
    <t>%</t>
  </si>
  <si>
    <t>*մարզերը ըստ նշված հերթականության</t>
  </si>
  <si>
    <r>
      <t xml:space="preserve">2021թ.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2"/>
        <rFont val="GHEA Grapalat"/>
        <family val="3"/>
      </rPr>
      <t xml:space="preserve">  </t>
    </r>
  </si>
  <si>
    <t xml:space="preserve">2022թ.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</si>
  <si>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Տարբերությունը                                 2021 թվականի համեմատ                                                                                                                                                                                             </t>
  </si>
  <si>
    <t xml:space="preserve">2022թ.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</si>
  <si>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Տարբերությունը                                 2021 թվականի համեմատ </t>
  </si>
  <si>
    <t>ՀՀ համայնքներում 2021-2022 թթ. քաղաքացիների և իրավաբանական անձանց սեփականություն հանդիսացող  չօգտագործվող գյուղատնտեսական նշանակության հողերի համեմատական վերլուծության վերաբերյալ</t>
  </si>
  <si>
    <t>Գյուղատնտեսական նշանակության հողեր</t>
  </si>
  <si>
    <t xml:space="preserve">Քաղաքացու սեփականություն                                  </t>
  </si>
  <si>
    <t xml:space="preserve">Իրավաբանական անձի սեփ.                                      </t>
  </si>
  <si>
    <t>Քաղաքացու և իրավաբանական անձի սեփականություն</t>
  </si>
  <si>
    <t>Քաղաքացու և               իրավ.</t>
  </si>
  <si>
    <t>Քաղաք.և իրավաբ չօգտագործ.</t>
  </si>
  <si>
    <t>Պակասել է                                                                                                                                         926.7 հա (9.64%)</t>
  </si>
  <si>
    <t>Պակասել է                                                                                                                                                                                                                161.1 հա (2.1 %)</t>
  </si>
  <si>
    <t>Պակասել է                                                                                                                                                                                                                635.1հա (9.7 %)</t>
  </si>
  <si>
    <t>Պակասել է                                                                                                                                                                                                                49.7 հա (0.5 %)</t>
  </si>
  <si>
    <t>Պակասել է                                                                                                                                                                                                                983.5 հա (40.2 %)</t>
  </si>
  <si>
    <t>Պակասել է                                                                                                                                                                                                                4417.2 hա (45.8 %)</t>
  </si>
  <si>
    <t>Պակասել է                                                                                                                                                                                                                3292.1 հա (83.0 %)</t>
  </si>
  <si>
    <t>Պակասել է                                                                                                                                                                                                                65.0 հա (1.0 %)</t>
  </si>
  <si>
    <t>Պակասել է                                                                                                                                                                                                                -10270.4 հա (16.6 %)</t>
  </si>
  <si>
    <t>Ավելացել է                                                                                                                                                                                                             1685.2 հա (57.59%)</t>
  </si>
  <si>
    <t>ՀՀ ______________ մարզի համայնքներում  քաղաքացիների և իրավաբանական անձանց սեփականություն հանդիսացող  չօգտագործվող գյուղատնտեսական նշանակության հողերի վերաբերյալ</t>
  </si>
  <si>
    <t>Աբովյան</t>
  </si>
  <si>
    <t>Ակունք</t>
  </si>
  <si>
    <t>Արզնի</t>
  </si>
  <si>
    <t>Բյուրեղավան</t>
  </si>
  <si>
    <t>Գառնի</t>
  </si>
  <si>
    <t>Ջրվեժ</t>
  </si>
  <si>
    <t>Նաիրի</t>
  </si>
  <si>
    <t>Ընդամենը համայնքում</t>
  </si>
  <si>
    <t>Նոր Հաճըն</t>
  </si>
  <si>
    <t>Ծաղկաձոր</t>
  </si>
  <si>
    <t>Հրազդան</t>
  </si>
  <si>
    <t>Չարենցավան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</si>
</sst>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0.0000"/>
    <numFmt numFmtId="181" formatCode="0.000"/>
    <numFmt numFmtId="182" formatCode="0.0"/>
    <numFmt numFmtId="183" formatCode="0.00000"/>
    <numFmt numFmtId="184" formatCode="#,##0.0"/>
    <numFmt numFmtId="185" formatCode="#,##0.000"/>
  </numFmts>
  <fonts count="58">
    <font>
      <sz val="10"/>
      <name val="Arial"/>
      <family val="0"/>
    </font>
    <font>
      <sz val="8"/>
      <name val="Arial"/>
      <family val="0"/>
    </font>
    <font>
      <sz val="10"/>
      <name val="GHEA Grapalat"/>
      <family val="3"/>
    </font>
    <font>
      <sz val="20"/>
      <name val="GHEA Grapalat"/>
      <family val="3"/>
    </font>
    <font>
      <sz val="15"/>
      <name val="GHEA Grapalat"/>
      <family val="3"/>
    </font>
    <font>
      <sz val="12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b/>
      <u val="single"/>
      <sz val="11"/>
      <name val="GHEA Grapalat"/>
      <family val="3"/>
    </font>
    <font>
      <b/>
      <sz val="11"/>
      <name val="GHEA Grapalat"/>
      <family val="3"/>
    </font>
    <font>
      <b/>
      <sz val="14"/>
      <name val="GHEA Grapalat"/>
      <family val="3"/>
    </font>
    <font>
      <b/>
      <u val="single"/>
      <sz val="10"/>
      <name val="GHEA Grapalat"/>
      <family val="3"/>
    </font>
    <font>
      <u val="single"/>
      <sz val="15"/>
      <name val="GHEA Grapalat"/>
      <family val="3"/>
    </font>
    <font>
      <sz val="14"/>
      <name val="GHEA Grapalat"/>
      <family val="3"/>
    </font>
    <font>
      <b/>
      <sz val="16"/>
      <name val="GHEA Grapalat"/>
      <family val="3"/>
    </font>
    <font>
      <b/>
      <u val="single"/>
      <sz val="12"/>
      <name val="GHEA Grapalat"/>
      <family val="3"/>
    </font>
    <font>
      <b/>
      <sz val="12"/>
      <name val="Arial Armenian"/>
      <family val="2"/>
    </font>
    <font>
      <b/>
      <sz val="10"/>
      <name val="Arial Armenian"/>
      <family val="2"/>
    </font>
    <font>
      <b/>
      <i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92D05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/>
      <top/>
      <bottom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>
        <color indexed="63"/>
      </top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/>
      <top/>
      <bottom style="medium"/>
    </border>
    <border>
      <left style="thin"/>
      <right style="medium"/>
      <top/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795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81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182" fontId="7" fillId="33" borderId="12" xfId="0" applyNumberFormat="1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2" fillId="0" borderId="0" xfId="60" applyFont="1" applyFill="1" applyAlignment="1">
      <alignment vertical="center" wrapText="1"/>
      <protection/>
    </xf>
    <xf numFmtId="0" fontId="2" fillId="0" borderId="0" xfId="60" applyFont="1" applyFill="1" applyAlignment="1">
      <alignment horizontal="right" vertical="center" wrapText="1"/>
      <protection/>
    </xf>
    <xf numFmtId="0" fontId="2" fillId="0" borderId="0" xfId="60" applyFont="1" applyFill="1" applyBorder="1" applyAlignment="1">
      <alignment vertical="center" wrapText="1"/>
      <protection/>
    </xf>
    <xf numFmtId="0" fontId="3" fillId="0" borderId="0" xfId="60" applyFont="1" applyFill="1" applyAlignment="1">
      <alignment horizontal="center" vertical="center" wrapText="1"/>
      <protection/>
    </xf>
    <xf numFmtId="0" fontId="4" fillId="0" borderId="0" xfId="60" applyFont="1" applyFill="1" applyAlignment="1">
      <alignment horizontal="center" vertical="center" wrapText="1"/>
      <protection/>
    </xf>
    <xf numFmtId="0" fontId="14" fillId="0" borderId="0" xfId="60" applyFont="1" applyFill="1" applyAlignment="1">
      <alignment horizontal="center" vertical="center" wrapText="1"/>
      <protection/>
    </xf>
    <xf numFmtId="0" fontId="7" fillId="0" borderId="0" xfId="60" applyFont="1" applyFill="1" applyAlignment="1">
      <alignment vertical="center" wrapText="1"/>
      <protection/>
    </xf>
    <xf numFmtId="0" fontId="2" fillId="0" borderId="10" xfId="60" applyFont="1" applyFill="1" applyBorder="1" applyAlignment="1">
      <alignment horizontal="center" vertical="center" wrapText="1"/>
      <protection/>
    </xf>
    <xf numFmtId="0" fontId="10" fillId="0" borderId="0" xfId="60" applyFont="1" applyFill="1" applyBorder="1" applyAlignment="1">
      <alignment vertical="center" wrapText="1"/>
      <protection/>
    </xf>
    <xf numFmtId="0" fontId="7" fillId="0" borderId="11" xfId="60" applyFont="1" applyFill="1" applyBorder="1" applyAlignment="1">
      <alignment horizontal="center" vertical="center" wrapText="1"/>
      <protection/>
    </xf>
    <xf numFmtId="0" fontId="7" fillId="0" borderId="12" xfId="60" applyFont="1" applyFill="1" applyBorder="1" applyAlignment="1">
      <alignment horizontal="center" vertical="center" wrapText="1"/>
      <protection/>
    </xf>
    <xf numFmtId="0" fontId="9" fillId="0" borderId="10" xfId="60" applyFont="1" applyFill="1" applyBorder="1" applyAlignment="1">
      <alignment horizontal="center" vertical="center" wrapText="1"/>
      <protection/>
    </xf>
    <xf numFmtId="0" fontId="9" fillId="0" borderId="20" xfId="60" applyFont="1" applyFill="1" applyBorder="1" applyAlignment="1">
      <alignment horizontal="center" vertical="center" wrapText="1"/>
      <protection/>
    </xf>
    <xf numFmtId="0" fontId="7" fillId="0" borderId="19" xfId="60" applyFont="1" applyFill="1" applyBorder="1" applyAlignment="1">
      <alignment horizontal="center" vertical="center" wrapText="1"/>
      <protection/>
    </xf>
    <xf numFmtId="1" fontId="7" fillId="33" borderId="12" xfId="0" applyNumberFormat="1" applyFont="1" applyFill="1" applyBorder="1" applyAlignment="1">
      <alignment horizontal="center" vertical="center" wrapText="1"/>
    </xf>
    <xf numFmtId="182" fontId="2" fillId="0" borderId="0" xfId="60" applyNumberFormat="1" applyFont="1" applyFill="1" applyAlignment="1">
      <alignment horizontal="right" vertical="center" wrapText="1"/>
      <protection/>
    </xf>
    <xf numFmtId="0" fontId="7" fillId="33" borderId="12" xfId="60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182" fontId="2" fillId="0" borderId="0" xfId="60" applyNumberFormat="1" applyFont="1" applyFill="1" applyAlignment="1">
      <alignment vertical="center" wrapText="1"/>
      <protection/>
    </xf>
    <xf numFmtId="182" fontId="9" fillId="0" borderId="10" xfId="60" applyNumberFormat="1" applyFont="1" applyFill="1" applyBorder="1" applyAlignment="1">
      <alignment horizontal="center" vertical="center" wrapText="1"/>
      <protection/>
    </xf>
    <xf numFmtId="182" fontId="7" fillId="0" borderId="12" xfId="60" applyNumberFormat="1" applyFont="1" applyFill="1" applyBorder="1" applyAlignment="1">
      <alignment horizontal="center" vertical="center" wrapText="1"/>
      <protection/>
    </xf>
    <xf numFmtId="0" fontId="7" fillId="33" borderId="12" xfId="0" applyFont="1" applyFill="1" applyBorder="1" applyAlignment="1">
      <alignment horizontal="center" vertical="center" wrapText="1"/>
    </xf>
    <xf numFmtId="0" fontId="2" fillId="0" borderId="0" xfId="57" applyFont="1" applyAlignment="1">
      <alignment horizontal="center" vertical="center" wrapText="1"/>
      <protection/>
    </xf>
    <xf numFmtId="0" fontId="7" fillId="0" borderId="11" xfId="57" applyFont="1" applyBorder="1" applyAlignment="1">
      <alignment horizontal="center" vertical="center" wrapText="1"/>
      <protection/>
    </xf>
    <xf numFmtId="0" fontId="7" fillId="0" borderId="12" xfId="57" applyFont="1" applyBorder="1" applyAlignment="1">
      <alignment horizontal="center" vertical="center" wrapText="1"/>
      <protection/>
    </xf>
    <xf numFmtId="0" fontId="2" fillId="0" borderId="0" xfId="60" applyFont="1" applyAlignment="1">
      <alignment vertical="center" wrapText="1"/>
      <protection/>
    </xf>
    <xf numFmtId="0" fontId="2" fillId="0" borderId="0" xfId="60" applyFont="1" applyAlignment="1">
      <alignment horizontal="right" vertical="center" wrapText="1"/>
      <protection/>
    </xf>
    <xf numFmtId="0" fontId="3" fillId="34" borderId="0" xfId="60" applyFont="1" applyFill="1" applyAlignment="1">
      <alignment horizontal="center" vertical="center" wrapText="1"/>
      <protection/>
    </xf>
    <xf numFmtId="0" fontId="2" fillId="34" borderId="0" xfId="60" applyFont="1" applyFill="1" applyAlignment="1">
      <alignment vertical="center" wrapText="1"/>
      <protection/>
    </xf>
    <xf numFmtId="0" fontId="4" fillId="34" borderId="0" xfId="60" applyFont="1" applyFill="1" applyAlignment="1">
      <alignment horizontal="center" vertical="center" wrapText="1"/>
      <protection/>
    </xf>
    <xf numFmtId="0" fontId="14" fillId="34" borderId="0" xfId="60" applyFont="1" applyFill="1" applyAlignment="1">
      <alignment horizontal="center" vertical="center" wrapText="1"/>
      <protection/>
    </xf>
    <xf numFmtId="0" fontId="2" fillId="34" borderId="21" xfId="60" applyFont="1" applyFill="1" applyBorder="1" applyAlignment="1">
      <alignment horizontal="center" vertical="center" wrapText="1"/>
      <protection/>
    </xf>
    <xf numFmtId="0" fontId="9" fillId="34" borderId="21" xfId="60" applyFont="1" applyFill="1" applyBorder="1" applyAlignment="1">
      <alignment horizontal="center" vertical="center" wrapText="1"/>
      <protection/>
    </xf>
    <xf numFmtId="0" fontId="2" fillId="35" borderId="21" xfId="60" applyFont="1" applyFill="1" applyBorder="1" applyAlignment="1">
      <alignment horizontal="center" vertical="center" wrapText="1"/>
      <protection/>
    </xf>
    <xf numFmtId="0" fontId="9" fillId="35" borderId="21" xfId="60" applyFont="1" applyFill="1" applyBorder="1" applyAlignment="1">
      <alignment horizontal="center" vertical="center" wrapText="1"/>
      <protection/>
    </xf>
    <xf numFmtId="0" fontId="9" fillId="35" borderId="22" xfId="60" applyFont="1" applyFill="1" applyBorder="1" applyAlignment="1">
      <alignment horizontal="center" vertical="center" wrapText="1"/>
      <protection/>
    </xf>
    <xf numFmtId="0" fontId="7" fillId="34" borderId="23" xfId="60" applyFont="1" applyFill="1" applyBorder="1" applyAlignment="1">
      <alignment horizontal="center" vertical="center" wrapText="1"/>
      <protection/>
    </xf>
    <xf numFmtId="0" fontId="7" fillId="34" borderId="24" xfId="60" applyFont="1" applyFill="1" applyBorder="1" applyAlignment="1">
      <alignment horizontal="center" vertical="center" wrapText="1"/>
      <protection/>
    </xf>
    <xf numFmtId="0" fontId="7" fillId="34" borderId="25" xfId="60" applyFont="1" applyFill="1" applyBorder="1" applyAlignment="1">
      <alignment horizontal="center" vertical="center" wrapText="1"/>
      <protection/>
    </xf>
    <xf numFmtId="0" fontId="7" fillId="34" borderId="26" xfId="60" applyFont="1" applyFill="1" applyBorder="1" applyAlignment="1">
      <alignment horizontal="center" vertical="center" wrapText="1"/>
      <protection/>
    </xf>
    <xf numFmtId="0" fontId="2" fillId="0" borderId="27" xfId="0" applyNumberFormat="1" applyFont="1" applyBorder="1" applyAlignment="1">
      <alignment horizontal="center" vertical="center" wrapText="1"/>
    </xf>
    <xf numFmtId="182" fontId="2" fillId="0" borderId="27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182" fontId="2" fillId="0" borderId="27" xfId="0" applyNumberFormat="1" applyFont="1" applyBorder="1" applyAlignment="1">
      <alignment vertical="center" wrapText="1"/>
    </xf>
    <xf numFmtId="1" fontId="2" fillId="0" borderId="27" xfId="0" applyNumberFormat="1" applyFont="1" applyBorder="1" applyAlignment="1">
      <alignment vertical="center" wrapText="1"/>
    </xf>
    <xf numFmtId="182" fontId="2" fillId="0" borderId="28" xfId="0" applyNumberFormat="1" applyFont="1" applyBorder="1" applyAlignment="1">
      <alignment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182" fontId="2" fillId="0" borderId="29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2" fontId="2" fillId="0" borderId="13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182" fontId="2" fillId="0" borderId="13" xfId="0" applyNumberFormat="1" applyFont="1" applyBorder="1" applyAlignment="1">
      <alignment vertical="center" wrapText="1"/>
    </xf>
    <xf numFmtId="1" fontId="2" fillId="0" borderId="13" xfId="0" applyNumberFormat="1" applyFont="1" applyBorder="1" applyAlignment="1">
      <alignment vertical="center" wrapText="1"/>
    </xf>
    <xf numFmtId="182" fontId="2" fillId="0" borderId="30" xfId="0" applyNumberFormat="1" applyFont="1" applyBorder="1" applyAlignment="1">
      <alignment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182" fontId="2" fillId="0" borderId="24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82" fontId="2" fillId="0" borderId="21" xfId="0" applyNumberFormat="1" applyFont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182" fontId="2" fillId="0" borderId="21" xfId="0" applyNumberFormat="1" applyFont="1" applyBorder="1" applyAlignment="1">
      <alignment vertical="center" wrapText="1"/>
    </xf>
    <xf numFmtId="1" fontId="2" fillId="0" borderId="21" xfId="0" applyNumberFormat="1" applyFont="1" applyBorder="1" applyAlignment="1">
      <alignment vertical="center" wrapText="1"/>
    </xf>
    <xf numFmtId="182" fontId="2" fillId="0" borderId="22" xfId="0" applyNumberFormat="1" applyFont="1" applyBorder="1" applyAlignment="1">
      <alignment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182" fontId="7" fillId="33" borderId="27" xfId="0" applyNumberFormat="1" applyFont="1" applyFill="1" applyBorder="1" applyAlignment="1">
      <alignment horizontal="center" vertical="center" wrapText="1"/>
    </xf>
    <xf numFmtId="182" fontId="7" fillId="33" borderId="13" xfId="0" applyNumberFormat="1" applyFont="1" applyFill="1" applyBorder="1" applyAlignment="1">
      <alignment horizontal="center" vertical="center" wrapText="1"/>
    </xf>
    <xf numFmtId="182" fontId="7" fillId="33" borderId="21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vertical="center" wrapText="1"/>
    </xf>
    <xf numFmtId="182" fontId="7" fillId="33" borderId="12" xfId="0" applyNumberFormat="1" applyFont="1" applyFill="1" applyBorder="1" applyAlignment="1">
      <alignment vertical="center" wrapText="1"/>
    </xf>
    <xf numFmtId="1" fontId="7" fillId="33" borderId="12" xfId="0" applyNumberFormat="1" applyFont="1" applyFill="1" applyBorder="1" applyAlignment="1">
      <alignment vertical="center" wrapText="1"/>
    </xf>
    <xf numFmtId="182" fontId="7" fillId="33" borderId="19" xfId="0" applyNumberFormat="1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182" fontId="7" fillId="33" borderId="24" xfId="0" applyNumberFormat="1" applyFont="1" applyFill="1" applyBorder="1" applyAlignment="1">
      <alignment horizontal="center" vertical="center" wrapText="1"/>
    </xf>
    <xf numFmtId="182" fontId="2" fillId="0" borderId="29" xfId="0" applyNumberFormat="1" applyFont="1" applyBorder="1" applyAlignment="1">
      <alignment vertical="center" wrapText="1"/>
    </xf>
    <xf numFmtId="1" fontId="2" fillId="0" borderId="29" xfId="0" applyNumberFormat="1" applyFont="1" applyBorder="1" applyAlignment="1">
      <alignment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9" fillId="34" borderId="34" xfId="60" applyFont="1" applyFill="1" applyBorder="1" applyAlignment="1">
      <alignment horizontal="center" vertical="center" wrapText="1"/>
      <protection/>
    </xf>
    <xf numFmtId="182" fontId="2" fillId="0" borderId="35" xfId="0" applyNumberFormat="1" applyFont="1" applyBorder="1" applyAlignment="1">
      <alignment horizontal="center" vertical="center" wrapText="1"/>
    </xf>
    <xf numFmtId="182" fontId="2" fillId="0" borderId="36" xfId="0" applyNumberFormat="1" applyFont="1" applyBorder="1" applyAlignment="1">
      <alignment horizontal="center" vertical="center" wrapText="1"/>
    </xf>
    <xf numFmtId="182" fontId="2" fillId="0" borderId="34" xfId="0" applyNumberFormat="1" applyFont="1" applyBorder="1" applyAlignment="1">
      <alignment horizontal="center" vertical="center" wrapText="1"/>
    </xf>
    <xf numFmtId="182" fontId="7" fillId="33" borderId="37" xfId="0" applyNumberFormat="1" applyFont="1" applyFill="1" applyBorder="1" applyAlignment="1">
      <alignment horizontal="center" vertical="center" wrapText="1"/>
    </xf>
    <xf numFmtId="0" fontId="2" fillId="34" borderId="38" xfId="60" applyFont="1" applyFill="1" applyBorder="1" applyAlignment="1">
      <alignment horizontal="center" vertical="center" wrapText="1"/>
      <protection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182" fontId="7" fillId="33" borderId="42" xfId="0" applyNumberFormat="1" applyFont="1" applyFill="1" applyBorder="1" applyAlignment="1">
      <alignment horizontal="center" vertical="center" wrapText="1"/>
    </xf>
    <xf numFmtId="182" fontId="7" fillId="33" borderId="43" xfId="0" applyNumberFormat="1" applyFont="1" applyFill="1" applyBorder="1" applyAlignment="1">
      <alignment horizontal="center" vertical="center" wrapText="1"/>
    </xf>
    <xf numFmtId="182" fontId="7" fillId="33" borderId="44" xfId="0" applyNumberFormat="1" applyFont="1" applyFill="1" applyBorder="1" applyAlignment="1">
      <alignment horizontal="center" vertical="center" wrapText="1"/>
    </xf>
    <xf numFmtId="182" fontId="7" fillId="33" borderId="45" xfId="0" applyNumberFormat="1" applyFont="1" applyFill="1" applyBorder="1" applyAlignment="1">
      <alignment horizontal="center" vertical="center" wrapText="1"/>
    </xf>
    <xf numFmtId="0" fontId="2" fillId="35" borderId="38" xfId="60" applyFont="1" applyFill="1" applyBorder="1" applyAlignment="1">
      <alignment horizontal="center" vertical="center" wrapText="1"/>
      <protection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7" fillId="33" borderId="41" xfId="0" applyNumberFormat="1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182" fontId="2" fillId="0" borderId="0" xfId="60" applyNumberFormat="1" applyFont="1" applyAlignment="1">
      <alignment vertical="center" wrapText="1"/>
      <protection/>
    </xf>
    <xf numFmtId="182" fontId="2" fillId="0" borderId="27" xfId="0" applyNumberFormat="1" applyFont="1" applyBorder="1" applyAlignment="1">
      <alignment horizontal="right" vertical="center" wrapText="1"/>
    </xf>
    <xf numFmtId="1" fontId="2" fillId="0" borderId="27" xfId="0" applyNumberFormat="1" applyFont="1" applyBorder="1" applyAlignment="1">
      <alignment horizontal="right" vertical="center" wrapText="1"/>
    </xf>
    <xf numFmtId="182" fontId="2" fillId="0" borderId="28" xfId="0" applyNumberFormat="1" applyFont="1" applyBorder="1" applyAlignment="1">
      <alignment horizontal="right" vertical="center" wrapText="1"/>
    </xf>
    <xf numFmtId="182" fontId="2" fillId="0" borderId="13" xfId="0" applyNumberFormat="1" applyFont="1" applyBorder="1" applyAlignment="1">
      <alignment horizontal="right" vertical="center" wrapText="1"/>
    </xf>
    <xf numFmtId="1" fontId="2" fillId="0" borderId="13" xfId="0" applyNumberFormat="1" applyFont="1" applyBorder="1" applyAlignment="1">
      <alignment horizontal="right" vertical="center" wrapText="1"/>
    </xf>
    <xf numFmtId="182" fontId="2" fillId="0" borderId="30" xfId="0" applyNumberFormat="1" applyFont="1" applyBorder="1" applyAlignment="1">
      <alignment horizontal="right" vertical="center" wrapText="1"/>
    </xf>
    <xf numFmtId="182" fontId="2" fillId="0" borderId="21" xfId="0" applyNumberFormat="1" applyFont="1" applyBorder="1" applyAlignment="1">
      <alignment horizontal="right" vertical="center" wrapText="1"/>
    </xf>
    <xf numFmtId="1" fontId="2" fillId="0" borderId="21" xfId="0" applyNumberFormat="1" applyFont="1" applyBorder="1" applyAlignment="1">
      <alignment horizontal="right" vertical="center" wrapText="1"/>
    </xf>
    <xf numFmtId="182" fontId="2" fillId="0" borderId="22" xfId="0" applyNumberFormat="1" applyFont="1" applyBorder="1" applyAlignment="1">
      <alignment horizontal="right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182" fontId="7" fillId="33" borderId="29" xfId="0" applyNumberFormat="1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182" fontId="2" fillId="0" borderId="47" xfId="0" applyNumberFormat="1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0" xfId="71" applyFont="1" applyAlignment="1">
      <alignment vertical="center" wrapText="1"/>
      <protection/>
    </xf>
    <xf numFmtId="0" fontId="2" fillId="0" borderId="10" xfId="71" applyFont="1" applyBorder="1" applyAlignment="1">
      <alignment horizontal="center" vertical="center" wrapText="1"/>
      <protection/>
    </xf>
    <xf numFmtId="0" fontId="9" fillId="0" borderId="10" xfId="71" applyFont="1" applyBorder="1" applyAlignment="1">
      <alignment horizontal="center" vertical="center" wrapText="1"/>
      <protection/>
    </xf>
    <xf numFmtId="0" fontId="7" fillId="0" borderId="11" xfId="71" applyFont="1" applyBorder="1" applyAlignment="1">
      <alignment horizontal="center" vertical="center" wrapText="1"/>
      <protection/>
    </xf>
    <xf numFmtId="0" fontId="7" fillId="0" borderId="12" xfId="71" applyFont="1" applyBorder="1" applyAlignment="1">
      <alignment horizontal="center" vertical="center" wrapText="1"/>
      <protection/>
    </xf>
    <xf numFmtId="0" fontId="2" fillId="36" borderId="13" xfId="71" applyFont="1" applyFill="1" applyBorder="1" applyAlignment="1">
      <alignment horizontal="center" vertical="center"/>
      <protection/>
    </xf>
    <xf numFmtId="0" fontId="2" fillId="36" borderId="10" xfId="71" applyFont="1" applyFill="1" applyBorder="1" applyAlignment="1">
      <alignment horizontal="center" vertical="center"/>
      <protection/>
    </xf>
    <xf numFmtId="0" fontId="2" fillId="36" borderId="0" xfId="71" applyFont="1" applyFill="1" applyAlignment="1">
      <alignment vertical="center" wrapText="1"/>
      <protection/>
    </xf>
    <xf numFmtId="1" fontId="2" fillId="0" borderId="0" xfId="71" applyNumberFormat="1" applyFont="1" applyAlignment="1">
      <alignment vertical="center" wrapText="1"/>
      <protection/>
    </xf>
    <xf numFmtId="0" fontId="2" fillId="0" borderId="0" xfId="71" applyNumberFormat="1" applyFont="1" applyAlignment="1">
      <alignment vertical="center" wrapText="1"/>
      <protection/>
    </xf>
    <xf numFmtId="2" fontId="2" fillId="0" borderId="0" xfId="71" applyNumberFormat="1" applyFont="1" applyAlignment="1">
      <alignment vertical="center" wrapText="1"/>
      <protection/>
    </xf>
    <xf numFmtId="2" fontId="9" fillId="0" borderId="10" xfId="71" applyNumberFormat="1" applyFont="1" applyBorder="1" applyAlignment="1">
      <alignment horizontal="center" vertical="center" wrapText="1"/>
      <protection/>
    </xf>
    <xf numFmtId="0" fontId="2" fillId="0" borderId="10" xfId="71" applyNumberFormat="1" applyFont="1" applyBorder="1" applyAlignment="1">
      <alignment horizontal="center" vertical="center" wrapText="1"/>
      <protection/>
    </xf>
    <xf numFmtId="0" fontId="2" fillId="0" borderId="0" xfId="71" applyFont="1" applyFill="1" applyAlignment="1">
      <alignment vertical="center" wrapText="1"/>
      <protection/>
    </xf>
    <xf numFmtId="0" fontId="2" fillId="0" borderId="29" xfId="0" applyNumberFormat="1" applyFont="1" applyBorder="1" applyAlignment="1">
      <alignment horizontal="right" vertical="center" wrapText="1"/>
    </xf>
    <xf numFmtId="182" fontId="2" fillId="0" borderId="29" xfId="0" applyNumberFormat="1" applyFont="1" applyBorder="1" applyAlignment="1">
      <alignment horizontal="right" vertical="center" wrapText="1"/>
    </xf>
    <xf numFmtId="182" fontId="7" fillId="33" borderId="29" xfId="0" applyNumberFormat="1" applyFont="1" applyFill="1" applyBorder="1" applyAlignment="1">
      <alignment horizontal="right" vertical="center" wrapText="1"/>
    </xf>
    <xf numFmtId="0" fontId="2" fillId="0" borderId="29" xfId="0" applyFont="1" applyBorder="1" applyAlignment="1">
      <alignment horizontal="right" vertical="center" wrapText="1"/>
    </xf>
    <xf numFmtId="1" fontId="2" fillId="0" borderId="29" xfId="0" applyNumberFormat="1" applyFont="1" applyBorder="1" applyAlignment="1">
      <alignment horizontal="right" vertical="center" wrapText="1"/>
    </xf>
    <xf numFmtId="182" fontId="2" fillId="0" borderId="47" xfId="0" applyNumberFormat="1" applyFont="1" applyBorder="1" applyAlignment="1">
      <alignment horizontal="right" vertical="center" wrapText="1"/>
    </xf>
    <xf numFmtId="182" fontId="7" fillId="33" borderId="13" xfId="0" applyNumberFormat="1" applyFont="1" applyFill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24" xfId="0" applyNumberFormat="1" applyFont="1" applyBorder="1" applyAlignment="1">
      <alignment horizontal="right" vertical="center" wrapText="1"/>
    </xf>
    <xf numFmtId="182" fontId="2" fillId="0" borderId="24" xfId="0" applyNumberFormat="1" applyFont="1" applyBorder="1" applyAlignment="1">
      <alignment horizontal="right" vertical="center" wrapText="1"/>
    </xf>
    <xf numFmtId="182" fontId="7" fillId="33" borderId="21" xfId="0" applyNumberFormat="1" applyFont="1" applyFill="1" applyBorder="1" applyAlignment="1">
      <alignment horizontal="right" vertical="center" wrapText="1"/>
    </xf>
    <xf numFmtId="0" fontId="2" fillId="0" borderId="21" xfId="0" applyFont="1" applyBorder="1" applyAlignment="1">
      <alignment horizontal="right" vertical="center" wrapText="1"/>
    </xf>
    <xf numFmtId="1" fontId="2" fillId="0" borderId="21" xfId="0" applyNumberFormat="1" applyFont="1" applyFill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1" fontId="7" fillId="33" borderId="12" xfId="0" applyNumberFormat="1" applyFont="1" applyFill="1" applyBorder="1" applyAlignment="1">
      <alignment horizontal="right" vertical="center" wrapText="1"/>
    </xf>
    <xf numFmtId="182" fontId="7" fillId="33" borderId="12" xfId="0" applyNumberFormat="1" applyFont="1" applyFill="1" applyBorder="1" applyAlignment="1">
      <alignment horizontal="right" vertical="center" wrapText="1"/>
    </xf>
    <xf numFmtId="0" fontId="7" fillId="33" borderId="12" xfId="0" applyFont="1" applyFill="1" applyBorder="1" applyAlignment="1">
      <alignment horizontal="right" vertical="center" wrapText="1"/>
    </xf>
    <xf numFmtId="182" fontId="7" fillId="33" borderId="19" xfId="0" applyNumberFormat="1" applyFont="1" applyFill="1" applyBorder="1" applyAlignment="1">
      <alignment horizontal="right" vertical="center" wrapText="1"/>
    </xf>
    <xf numFmtId="0" fontId="7" fillId="0" borderId="13" xfId="71" applyFont="1" applyFill="1" applyBorder="1" applyAlignment="1">
      <alignment horizontal="center" vertical="center"/>
      <protection/>
    </xf>
    <xf numFmtId="0" fontId="2" fillId="33" borderId="10" xfId="71" applyNumberFormat="1" applyFont="1" applyFill="1" applyBorder="1" applyAlignment="1">
      <alignment horizontal="center" vertical="center" wrapText="1"/>
      <protection/>
    </xf>
    <xf numFmtId="2" fontId="9" fillId="33" borderId="10" xfId="71" applyNumberFormat="1" applyFont="1" applyFill="1" applyBorder="1" applyAlignment="1">
      <alignment horizontal="center" vertical="center" wrapText="1"/>
      <protection/>
    </xf>
    <xf numFmtId="0" fontId="7" fillId="0" borderId="29" xfId="71" applyFont="1" applyFill="1" applyBorder="1" applyAlignment="1">
      <alignment horizontal="center" vertical="center"/>
      <protection/>
    </xf>
    <xf numFmtId="0" fontId="7" fillId="0" borderId="19" xfId="71" applyFont="1" applyBorder="1" applyAlignment="1">
      <alignment horizontal="center" vertical="center" wrapText="1"/>
      <protection/>
    </xf>
    <xf numFmtId="0" fontId="7" fillId="0" borderId="10" xfId="71" applyFont="1" applyFill="1" applyBorder="1" applyAlignment="1">
      <alignment horizontal="center" vertical="center"/>
      <protection/>
    </xf>
    <xf numFmtId="0" fontId="2" fillId="0" borderId="17" xfId="0" applyNumberFormat="1" applyFont="1" applyBorder="1" applyAlignment="1">
      <alignment horizontal="right" vertical="center" wrapText="1"/>
    </xf>
    <xf numFmtId="182" fontId="2" fillId="0" borderId="17" xfId="0" applyNumberFormat="1" applyFont="1" applyBorder="1" applyAlignment="1">
      <alignment horizontal="right" vertical="center" wrapText="1"/>
    </xf>
    <xf numFmtId="182" fontId="7" fillId="33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182" fontId="2" fillId="0" borderId="10" xfId="0" applyNumberFormat="1" applyFont="1" applyBorder="1" applyAlignment="1">
      <alignment horizontal="right" vertical="center" wrapText="1"/>
    </xf>
    <xf numFmtId="1" fontId="2" fillId="0" borderId="10" xfId="0" applyNumberFormat="1" applyFont="1" applyFill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1" fontId="2" fillId="0" borderId="10" xfId="0" applyNumberFormat="1" applyFont="1" applyBorder="1" applyAlignment="1">
      <alignment horizontal="right" vertical="center" wrapText="1"/>
    </xf>
    <xf numFmtId="182" fontId="2" fillId="0" borderId="20" xfId="0" applyNumberFormat="1" applyFont="1" applyBorder="1" applyAlignment="1">
      <alignment horizontal="right" vertical="center" wrapText="1"/>
    </xf>
    <xf numFmtId="0" fontId="2" fillId="36" borderId="10" xfId="71" applyFont="1" applyFill="1" applyBorder="1" applyAlignment="1">
      <alignment horizontal="center" vertical="center" wrapText="1"/>
      <protection/>
    </xf>
    <xf numFmtId="0" fontId="9" fillId="36" borderId="10" xfId="71" applyFont="1" applyFill="1" applyBorder="1" applyAlignment="1">
      <alignment horizontal="center" vertical="center" wrapText="1"/>
      <protection/>
    </xf>
    <xf numFmtId="0" fontId="7" fillId="36" borderId="11" xfId="71" applyFont="1" applyFill="1" applyBorder="1" applyAlignment="1">
      <alignment horizontal="center" vertical="center" wrapText="1"/>
      <protection/>
    </xf>
    <xf numFmtId="0" fontId="7" fillId="36" borderId="12" xfId="71" applyFont="1" applyFill="1" applyBorder="1" applyAlignment="1">
      <alignment horizontal="center" vertical="center" wrapText="1"/>
      <protection/>
    </xf>
    <xf numFmtId="180" fontId="2" fillId="36" borderId="0" xfId="71" applyNumberFormat="1" applyFont="1" applyFill="1" applyAlignment="1">
      <alignment vertical="center" wrapText="1"/>
      <protection/>
    </xf>
    <xf numFmtId="180" fontId="2" fillId="0" borderId="0" xfId="71" applyNumberFormat="1" applyFont="1" applyFill="1" applyAlignment="1">
      <alignment vertical="center" wrapText="1"/>
      <protection/>
    </xf>
    <xf numFmtId="0" fontId="7" fillId="36" borderId="19" xfId="71" applyFont="1" applyFill="1" applyBorder="1" applyAlignment="1">
      <alignment horizontal="center" vertical="center" wrapText="1"/>
      <protection/>
    </xf>
    <xf numFmtId="0" fontId="2" fillId="0" borderId="0" xfId="57" applyFont="1" applyAlignment="1">
      <alignment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2" fillId="33" borderId="10" xfId="57" applyFont="1" applyFill="1" applyBorder="1" applyAlignment="1">
      <alignment horizontal="center" vertical="center" wrapText="1"/>
      <protection/>
    </xf>
    <xf numFmtId="0" fontId="9" fillId="33" borderId="10" xfId="57" applyFont="1" applyFill="1" applyBorder="1" applyAlignment="1">
      <alignment horizontal="center" vertical="center" wrapText="1"/>
      <protection/>
    </xf>
    <xf numFmtId="0" fontId="7" fillId="35" borderId="19" xfId="57" applyFont="1" applyFill="1" applyBorder="1" applyAlignment="1">
      <alignment horizontal="center" vertical="center" wrapText="1"/>
      <protection/>
    </xf>
    <xf numFmtId="0" fontId="2" fillId="34" borderId="48" xfId="57" applyFont="1" applyFill="1" applyBorder="1" applyAlignment="1">
      <alignment horizontal="center" vertical="center"/>
      <protection/>
    </xf>
    <xf numFmtId="0" fontId="2" fillId="34" borderId="49" xfId="57" applyFont="1" applyFill="1" applyBorder="1" applyAlignment="1">
      <alignment horizontal="center" vertical="center"/>
      <protection/>
    </xf>
    <xf numFmtId="0" fontId="2" fillId="34" borderId="50" xfId="57" applyFont="1" applyFill="1" applyBorder="1" applyAlignment="1">
      <alignment horizontal="center" vertical="center"/>
      <protection/>
    </xf>
    <xf numFmtId="0" fontId="10" fillId="34" borderId="48" xfId="57" applyFont="1" applyFill="1" applyBorder="1" applyAlignment="1">
      <alignment horizontal="center" vertical="center"/>
      <protection/>
    </xf>
    <xf numFmtId="0" fontId="8" fillId="0" borderId="0" xfId="57" applyFont="1" applyAlignment="1">
      <alignment vertical="center" wrapText="1"/>
      <protection/>
    </xf>
    <xf numFmtId="0" fontId="10" fillId="34" borderId="49" xfId="57" applyFont="1" applyFill="1" applyBorder="1" applyAlignment="1">
      <alignment horizontal="center" vertical="center"/>
      <protection/>
    </xf>
    <xf numFmtId="0" fontId="10" fillId="34" borderId="50" xfId="57" applyFont="1" applyFill="1" applyBorder="1" applyAlignment="1">
      <alignment horizontal="center" vertical="center"/>
      <protection/>
    </xf>
    <xf numFmtId="0" fontId="2" fillId="36" borderId="29" xfId="71" applyFont="1" applyFill="1" applyBorder="1" applyAlignment="1">
      <alignment horizontal="center" vertical="center"/>
      <protection/>
    </xf>
    <xf numFmtId="0" fontId="2" fillId="34" borderId="51" xfId="57" applyFont="1" applyFill="1" applyBorder="1" applyAlignment="1">
      <alignment horizontal="center" vertical="center"/>
      <protection/>
    </xf>
    <xf numFmtId="0" fontId="7" fillId="33" borderId="12" xfId="57" applyFont="1" applyFill="1" applyBorder="1" applyAlignment="1">
      <alignment horizontal="center" vertical="center" wrapText="1"/>
      <protection/>
    </xf>
    <xf numFmtId="182" fontId="2" fillId="0" borderId="17" xfId="0" applyNumberFormat="1" applyFont="1" applyBorder="1" applyAlignment="1">
      <alignment horizontal="center" vertical="center" wrapText="1"/>
    </xf>
    <xf numFmtId="182" fontId="7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182" fontId="2" fillId="0" borderId="10" xfId="0" applyNumberFormat="1" applyFont="1" applyBorder="1" applyAlignment="1">
      <alignment vertical="center" wrapText="1"/>
    </xf>
    <xf numFmtId="1" fontId="2" fillId="0" borderId="10" xfId="0" applyNumberFormat="1" applyFont="1" applyBorder="1" applyAlignment="1">
      <alignment vertical="center" wrapText="1"/>
    </xf>
    <xf numFmtId="182" fontId="2" fillId="0" borderId="20" xfId="0" applyNumberFormat="1" applyFont="1" applyBorder="1" applyAlignment="1">
      <alignment vertical="center" wrapText="1"/>
    </xf>
    <xf numFmtId="1" fontId="7" fillId="33" borderId="16" xfId="0" applyNumberFormat="1" applyFont="1" applyFill="1" applyBorder="1" applyAlignment="1">
      <alignment horizontal="center" vertical="center" wrapText="1"/>
    </xf>
    <xf numFmtId="182" fontId="7" fillId="33" borderId="16" xfId="0" applyNumberFormat="1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vertical="center" wrapText="1"/>
    </xf>
    <xf numFmtId="182" fontId="7" fillId="33" borderId="16" xfId="0" applyNumberFormat="1" applyFont="1" applyFill="1" applyBorder="1" applyAlignment="1">
      <alignment vertical="center" wrapText="1"/>
    </xf>
    <xf numFmtId="1" fontId="7" fillId="33" borderId="16" xfId="0" applyNumberFormat="1" applyFont="1" applyFill="1" applyBorder="1" applyAlignment="1">
      <alignment vertical="center" wrapText="1"/>
    </xf>
    <xf numFmtId="182" fontId="7" fillId="33" borderId="52" xfId="0" applyNumberFormat="1" applyFont="1" applyFill="1" applyBorder="1" applyAlignment="1">
      <alignment vertical="center" wrapText="1"/>
    </xf>
    <xf numFmtId="1" fontId="7" fillId="33" borderId="24" xfId="0" applyNumberFormat="1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vertical="center" wrapText="1"/>
    </xf>
    <xf numFmtId="182" fontId="7" fillId="33" borderId="24" xfId="0" applyNumberFormat="1" applyFont="1" applyFill="1" applyBorder="1" applyAlignment="1">
      <alignment vertical="center" wrapText="1"/>
    </xf>
    <xf numFmtId="1" fontId="7" fillId="33" borderId="24" xfId="0" applyNumberFormat="1" applyFont="1" applyFill="1" applyBorder="1" applyAlignment="1">
      <alignment vertical="center" wrapText="1"/>
    </xf>
    <xf numFmtId="182" fontId="7" fillId="33" borderId="53" xfId="0" applyNumberFormat="1" applyFont="1" applyFill="1" applyBorder="1" applyAlignment="1">
      <alignment vertical="center" wrapText="1"/>
    </xf>
    <xf numFmtId="0" fontId="2" fillId="36" borderId="31" xfId="71" applyFont="1" applyFill="1" applyBorder="1" applyAlignment="1">
      <alignment horizontal="center" vertical="center"/>
      <protection/>
    </xf>
    <xf numFmtId="0" fontId="2" fillId="36" borderId="32" xfId="71" applyFont="1" applyFill="1" applyBorder="1" applyAlignment="1">
      <alignment horizontal="center" vertical="center"/>
      <protection/>
    </xf>
    <xf numFmtId="0" fontId="2" fillId="36" borderId="33" xfId="71" applyFont="1" applyFill="1" applyBorder="1" applyAlignment="1">
      <alignment horizontal="center" vertical="center"/>
      <protection/>
    </xf>
    <xf numFmtId="0" fontId="2" fillId="0" borderId="27" xfId="0" applyNumberFormat="1" applyFont="1" applyBorder="1" applyAlignment="1">
      <alignment horizontal="right" vertical="center" wrapText="1"/>
    </xf>
    <xf numFmtId="0" fontId="2" fillId="0" borderId="28" xfId="0" applyNumberFormat="1" applyFont="1" applyBorder="1" applyAlignment="1">
      <alignment horizontal="right" vertical="center" wrapText="1"/>
    </xf>
    <xf numFmtId="0" fontId="2" fillId="33" borderId="10" xfId="71" applyFont="1" applyFill="1" applyBorder="1" applyAlignment="1">
      <alignment horizontal="center" vertical="center" wrapText="1"/>
      <protection/>
    </xf>
    <xf numFmtId="0" fontId="9" fillId="33" borderId="10" xfId="71" applyFont="1" applyFill="1" applyBorder="1" applyAlignment="1">
      <alignment horizontal="center" vertical="center" wrapText="1"/>
      <protection/>
    </xf>
    <xf numFmtId="0" fontId="7" fillId="0" borderId="11" xfId="71" applyFont="1" applyBorder="1" applyAlignment="1">
      <alignment horizontal="center" vertical="center" wrapText="1"/>
      <protection/>
    </xf>
    <xf numFmtId="0" fontId="7" fillId="0" borderId="12" xfId="71" applyFont="1" applyBorder="1" applyAlignment="1">
      <alignment horizontal="center" vertical="center" wrapText="1"/>
      <protection/>
    </xf>
    <xf numFmtId="0" fontId="7" fillId="33" borderId="12" xfId="71" applyFont="1" applyFill="1" applyBorder="1" applyAlignment="1">
      <alignment horizontal="center" vertical="center" wrapText="1"/>
      <protection/>
    </xf>
    <xf numFmtId="0" fontId="7" fillId="33" borderId="19" xfId="71" applyFont="1" applyFill="1" applyBorder="1" applyAlignment="1">
      <alignment horizontal="center" vertical="center" wrapText="1"/>
      <protection/>
    </xf>
    <xf numFmtId="0" fontId="7" fillId="36" borderId="13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7" fillId="36" borderId="29" xfId="0" applyFont="1" applyFill="1" applyBorder="1" applyAlignment="1">
      <alignment horizontal="center" vertical="center"/>
    </xf>
    <xf numFmtId="1" fontId="2" fillId="0" borderId="0" xfId="0" applyNumberFormat="1" applyFont="1" applyAlignment="1">
      <alignment vertical="center" wrapText="1"/>
    </xf>
    <xf numFmtId="1" fontId="2" fillId="0" borderId="0" xfId="60" applyNumberFormat="1" applyFont="1" applyFill="1" applyAlignment="1">
      <alignment horizontal="right" vertical="center" wrapText="1"/>
      <protection/>
    </xf>
    <xf numFmtId="1" fontId="2" fillId="0" borderId="39" xfId="0" applyNumberFormat="1" applyFont="1" applyBorder="1" applyAlignment="1">
      <alignment horizontal="right" vertical="center" wrapText="1"/>
    </xf>
    <xf numFmtId="1" fontId="2" fillId="0" borderId="40" xfId="0" applyNumberFormat="1" applyFont="1" applyBorder="1" applyAlignment="1">
      <alignment horizontal="right" vertical="center" wrapText="1"/>
    </xf>
    <xf numFmtId="1" fontId="2" fillId="0" borderId="38" xfId="0" applyNumberFormat="1" applyFont="1" applyBorder="1" applyAlignment="1">
      <alignment horizontal="right" vertical="center" wrapText="1"/>
    </xf>
    <xf numFmtId="1" fontId="2" fillId="0" borderId="17" xfId="0" applyNumberFormat="1" applyFont="1" applyBorder="1" applyAlignment="1">
      <alignment horizontal="right" vertical="center" wrapText="1"/>
    </xf>
    <xf numFmtId="182" fontId="2" fillId="0" borderId="0" xfId="60" applyNumberFormat="1" applyFont="1" applyAlignment="1">
      <alignment horizontal="right" vertical="center" wrapText="1"/>
      <protection/>
    </xf>
    <xf numFmtId="0" fontId="7" fillId="34" borderId="14" xfId="60" applyFont="1" applyFill="1" applyBorder="1" applyAlignment="1">
      <alignment horizontal="center" vertical="center" wrapText="1"/>
      <protection/>
    </xf>
    <xf numFmtId="0" fontId="7" fillId="34" borderId="16" xfId="60" applyFont="1" applyFill="1" applyBorder="1" applyAlignment="1">
      <alignment horizontal="center" vertical="center" wrapText="1"/>
      <protection/>
    </xf>
    <xf numFmtId="0" fontId="7" fillId="34" borderId="54" xfId="60" applyFont="1" applyFill="1" applyBorder="1" applyAlignment="1">
      <alignment horizontal="center" vertical="center" wrapText="1"/>
      <protection/>
    </xf>
    <xf numFmtId="0" fontId="7" fillId="34" borderId="55" xfId="60" applyFont="1" applyFill="1" applyBorder="1" applyAlignment="1">
      <alignment horizontal="center" vertical="center" wrapText="1"/>
      <protection/>
    </xf>
    <xf numFmtId="0" fontId="7" fillId="34" borderId="18" xfId="60" applyFont="1" applyFill="1" applyBorder="1" applyAlignment="1">
      <alignment horizontal="center" vertical="center" wrapText="1"/>
      <protection/>
    </xf>
    <xf numFmtId="1" fontId="2" fillId="0" borderId="0" xfId="60" applyNumberFormat="1" applyFont="1" applyAlignment="1">
      <alignment vertical="center" wrapText="1"/>
      <protection/>
    </xf>
    <xf numFmtId="0" fontId="7" fillId="33" borderId="41" xfId="0" applyNumberFormat="1" applyFont="1" applyFill="1" applyBorder="1" applyAlignment="1">
      <alignment horizontal="right" vertical="center" wrapText="1"/>
    </xf>
    <xf numFmtId="0" fontId="7" fillId="33" borderId="56" xfId="0" applyFont="1" applyFill="1" applyBorder="1" applyAlignment="1">
      <alignment horizontal="center" vertical="center" wrapText="1"/>
    </xf>
    <xf numFmtId="0" fontId="2" fillId="0" borderId="57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82" fontId="2" fillId="0" borderId="58" xfId="0" applyNumberFormat="1" applyFont="1" applyBorder="1" applyAlignment="1">
      <alignment horizontal="center" vertical="center" wrapText="1"/>
    </xf>
    <xf numFmtId="182" fontId="7" fillId="33" borderId="59" xfId="0" applyNumberFormat="1" applyFont="1" applyFill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60" xfId="0" applyNumberFormat="1" applyFont="1" applyBorder="1" applyAlignment="1">
      <alignment horizontal="center" vertical="center" wrapText="1"/>
    </xf>
    <xf numFmtId="182" fontId="2" fillId="0" borderId="61" xfId="0" applyNumberFormat="1" applyFont="1" applyBorder="1" applyAlignment="1">
      <alignment horizontal="center" vertical="center" wrapText="1"/>
    </xf>
    <xf numFmtId="182" fontId="7" fillId="33" borderId="62" xfId="0" applyNumberFormat="1" applyFont="1" applyFill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vertical="center" wrapText="1"/>
    </xf>
    <xf numFmtId="0" fontId="7" fillId="33" borderId="19" xfId="0" applyNumberFormat="1" applyFont="1" applyFill="1" applyBorder="1" applyAlignment="1">
      <alignment vertical="center" wrapText="1"/>
    </xf>
    <xf numFmtId="1" fontId="7" fillId="33" borderId="41" xfId="0" applyNumberFormat="1" applyFont="1" applyFill="1" applyBorder="1" applyAlignment="1">
      <alignment horizontal="right" vertical="center" wrapText="1"/>
    </xf>
    <xf numFmtId="0" fontId="7" fillId="33" borderId="37" xfId="0" applyNumberFormat="1" applyFont="1" applyFill="1" applyBorder="1" applyAlignment="1">
      <alignment horizontal="center" vertical="center" wrapText="1"/>
    </xf>
    <xf numFmtId="0" fontId="7" fillId="33" borderId="63" xfId="0" applyNumberFormat="1" applyFont="1" applyFill="1" applyBorder="1" applyAlignment="1">
      <alignment horizontal="center" vertical="center" wrapText="1"/>
    </xf>
    <xf numFmtId="0" fontId="7" fillId="33" borderId="45" xfId="0" applyNumberFormat="1" applyFont="1" applyFill="1" applyBorder="1" applyAlignment="1">
      <alignment horizontal="center" vertical="center" wrapText="1"/>
    </xf>
    <xf numFmtId="0" fontId="7" fillId="33" borderId="63" xfId="0" applyNumberFormat="1" applyFont="1" applyFill="1" applyBorder="1" applyAlignment="1">
      <alignment horizontal="right" vertical="center" wrapText="1"/>
    </xf>
    <xf numFmtId="0" fontId="7" fillId="33" borderId="45" xfId="0" applyNumberFormat="1" applyFont="1" applyFill="1" applyBorder="1" applyAlignment="1">
      <alignment horizontal="right" vertical="center" wrapText="1"/>
    </xf>
    <xf numFmtId="0" fontId="7" fillId="33" borderId="12" xfId="0" applyNumberFormat="1" applyFont="1" applyFill="1" applyBorder="1" applyAlignment="1">
      <alignment horizontal="right" vertical="center" wrapText="1"/>
    </xf>
    <xf numFmtId="0" fontId="7" fillId="33" borderId="19" xfId="0" applyNumberFormat="1" applyFont="1" applyFill="1" applyBorder="1" applyAlignment="1">
      <alignment horizontal="right" vertical="center" wrapText="1"/>
    </xf>
    <xf numFmtId="1" fontId="2" fillId="37" borderId="13" xfId="0" applyNumberFormat="1" applyFont="1" applyFill="1" applyBorder="1" applyAlignment="1">
      <alignment horizontal="right" vertical="center" wrapText="1"/>
    </xf>
    <xf numFmtId="182" fontId="2" fillId="37" borderId="30" xfId="0" applyNumberFormat="1" applyFont="1" applyFill="1" applyBorder="1" applyAlignment="1">
      <alignment horizontal="right" vertical="center" wrapText="1"/>
    </xf>
    <xf numFmtId="1" fontId="2" fillId="0" borderId="0" xfId="57" applyNumberFormat="1" applyFont="1" applyAlignment="1">
      <alignment horizontal="center" vertical="center" wrapText="1"/>
      <protection/>
    </xf>
    <xf numFmtId="182" fontId="2" fillId="0" borderId="0" xfId="71" applyNumberFormat="1" applyFont="1" applyAlignment="1">
      <alignment vertical="center" wrapText="1"/>
      <protection/>
    </xf>
    <xf numFmtId="0" fontId="2" fillId="0" borderId="0" xfId="61" applyFont="1">
      <alignment/>
      <protection/>
    </xf>
    <xf numFmtId="0" fontId="8" fillId="0" borderId="54" xfId="61" applyFont="1" applyBorder="1" applyAlignment="1">
      <alignment horizontal="center" vertical="center" wrapText="1"/>
      <protection/>
    </xf>
    <xf numFmtId="0" fontId="8" fillId="0" borderId="63" xfId="61" applyFont="1" applyBorder="1" applyAlignment="1">
      <alignment horizontal="center" vertical="center" wrapText="1"/>
      <protection/>
    </xf>
    <xf numFmtId="0" fontId="8" fillId="0" borderId="26" xfId="61" applyFont="1" applyBorder="1" applyAlignment="1">
      <alignment horizontal="center" vertical="center" wrapText="1"/>
      <protection/>
    </xf>
    <xf numFmtId="0" fontId="7" fillId="0" borderId="45" xfId="61" applyFont="1" applyBorder="1" applyAlignment="1">
      <alignment horizontal="center" vertical="center"/>
      <protection/>
    </xf>
    <xf numFmtId="182" fontId="8" fillId="0" borderId="45" xfId="59" applyNumberFormat="1" applyFont="1" applyBorder="1" applyAlignment="1">
      <alignment vertical="center"/>
      <protection/>
    </xf>
    <xf numFmtId="182" fontId="8" fillId="0" borderId="11" xfId="61" applyNumberFormat="1" applyFont="1" applyBorder="1" applyAlignment="1">
      <alignment horizontal="right" vertical="center"/>
      <protection/>
    </xf>
    <xf numFmtId="184" fontId="8" fillId="38" borderId="19" xfId="61" applyNumberFormat="1" applyFont="1" applyFill="1" applyBorder="1" applyAlignment="1">
      <alignment horizontal="right" vertical="center"/>
      <protection/>
    </xf>
    <xf numFmtId="182" fontId="8" fillId="0" borderId="41" xfId="61" applyNumberFormat="1" applyFont="1" applyBorder="1" applyAlignment="1">
      <alignment horizontal="right" vertical="center"/>
      <protection/>
    </xf>
    <xf numFmtId="0" fontId="8" fillId="33" borderId="45" xfId="61" applyFont="1" applyFill="1" applyBorder="1" applyAlignment="1">
      <alignment horizontal="center" vertical="center" wrapText="1"/>
      <protection/>
    </xf>
    <xf numFmtId="0" fontId="8" fillId="0" borderId="45" xfId="61" applyFont="1" applyBorder="1" applyAlignment="1">
      <alignment horizontal="center" vertical="center" wrapText="1"/>
      <protection/>
    </xf>
    <xf numFmtId="0" fontId="2" fillId="0" borderId="0" xfId="61" applyFont="1" applyAlignment="1">
      <alignment horizontal="center" vertical="center"/>
      <protection/>
    </xf>
    <xf numFmtId="0" fontId="18" fillId="0" borderId="0" xfId="61" applyFont="1" applyAlignment="1">
      <alignment horizontal="center" vertical="center" wrapText="1"/>
      <protection/>
    </xf>
    <xf numFmtId="182" fontId="2" fillId="0" borderId="0" xfId="61" applyNumberFormat="1" applyFont="1">
      <alignment/>
      <protection/>
    </xf>
    <xf numFmtId="0" fontId="16" fillId="0" borderId="26" xfId="61" applyFont="1" applyBorder="1" applyAlignment="1">
      <alignment horizontal="center" vertical="center"/>
      <protection/>
    </xf>
    <xf numFmtId="0" fontId="16" fillId="0" borderId="55" xfId="61" applyFont="1" applyBorder="1" applyAlignment="1">
      <alignment horizontal="center" vertical="center"/>
      <protection/>
    </xf>
    <xf numFmtId="3" fontId="8" fillId="0" borderId="52" xfId="61" applyNumberFormat="1" applyFont="1" applyBorder="1" applyAlignment="1">
      <alignment horizontal="center" vertical="center"/>
      <protection/>
    </xf>
    <xf numFmtId="3" fontId="8" fillId="0" borderId="18" xfId="61" applyNumberFormat="1" applyFont="1" applyBorder="1" applyAlignment="1">
      <alignment horizontal="center" vertical="center"/>
      <protection/>
    </xf>
    <xf numFmtId="0" fontId="16" fillId="0" borderId="14" xfId="61" applyFont="1" applyBorder="1" applyAlignment="1">
      <alignment horizontal="center" vertical="center"/>
      <protection/>
    </xf>
    <xf numFmtId="0" fontId="7" fillId="0" borderId="64" xfId="61" applyFont="1" applyBorder="1" applyAlignment="1">
      <alignment horizontal="center" vertical="center"/>
      <protection/>
    </xf>
    <xf numFmtId="0" fontId="8" fillId="0" borderId="65" xfId="61" applyFont="1" applyBorder="1" applyAlignment="1">
      <alignment horizontal="center" vertical="center" wrapText="1"/>
      <protection/>
    </xf>
    <xf numFmtId="182" fontId="8" fillId="0" borderId="64" xfId="59" applyNumberFormat="1" applyFont="1" applyBorder="1" applyAlignment="1">
      <alignment vertical="center"/>
      <protection/>
    </xf>
    <xf numFmtId="182" fontId="8" fillId="0" borderId="23" xfId="61" applyNumberFormat="1" applyFont="1" applyBorder="1" applyAlignment="1">
      <alignment horizontal="right" vertical="center"/>
      <protection/>
    </xf>
    <xf numFmtId="184" fontId="8" fillId="38" borderId="53" xfId="61" applyNumberFormat="1" applyFont="1" applyFill="1" applyBorder="1" applyAlignment="1">
      <alignment horizontal="right" vertical="center"/>
      <protection/>
    </xf>
    <xf numFmtId="182" fontId="8" fillId="0" borderId="66" xfId="61" applyNumberFormat="1" applyFont="1" applyBorder="1" applyAlignment="1">
      <alignment horizontal="right" vertical="center"/>
      <protection/>
    </xf>
    <xf numFmtId="184" fontId="8" fillId="38" borderId="24" xfId="61" applyNumberFormat="1" applyFont="1" applyFill="1" applyBorder="1" applyAlignment="1">
      <alignment horizontal="right" vertical="center"/>
      <protection/>
    </xf>
    <xf numFmtId="0" fontId="7" fillId="0" borderId="11" xfId="61" applyFont="1" applyBorder="1" applyAlignment="1">
      <alignment horizontal="center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17" fillId="0" borderId="19" xfId="61" applyFont="1" applyBorder="1" applyAlignment="1">
      <alignment horizontal="center" vertical="center" wrapText="1"/>
      <protection/>
    </xf>
    <xf numFmtId="0" fontId="3" fillId="0" borderId="0" xfId="59" applyFont="1" applyAlignment="1">
      <alignment vertical="center" wrapText="1"/>
      <protection/>
    </xf>
    <xf numFmtId="0" fontId="4" fillId="0" borderId="0" xfId="59" applyFont="1" applyAlignment="1">
      <alignment vertical="center" wrapText="1"/>
      <protection/>
    </xf>
    <xf numFmtId="0" fontId="2" fillId="0" borderId="0" xfId="59" applyFont="1">
      <alignment/>
      <protection/>
    </xf>
    <xf numFmtId="0" fontId="2" fillId="0" borderId="0" xfId="59" applyFont="1" applyAlignment="1">
      <alignment vertical="center" wrapText="1"/>
      <protection/>
    </xf>
    <xf numFmtId="0" fontId="14" fillId="0" borderId="0" xfId="59" applyFont="1" applyAlignment="1">
      <alignment vertical="center" wrapText="1"/>
      <protection/>
    </xf>
    <xf numFmtId="0" fontId="8" fillId="0" borderId="63" xfId="59" applyFont="1" applyBorder="1" applyAlignment="1">
      <alignment horizontal="center" vertical="center" wrapText="1"/>
      <protection/>
    </xf>
    <xf numFmtId="0" fontId="10" fillId="0" borderId="26" xfId="59" applyFont="1" applyBorder="1" applyAlignment="1">
      <alignment horizontal="center" vertical="center" wrapText="1"/>
      <protection/>
    </xf>
    <xf numFmtId="0" fontId="9" fillId="0" borderId="64" xfId="59" applyFont="1" applyBorder="1" applyAlignment="1">
      <alignment horizontal="center" vertical="center" wrapText="1"/>
      <protection/>
    </xf>
    <xf numFmtId="0" fontId="9" fillId="0" borderId="55" xfId="59" applyFont="1" applyBorder="1" applyAlignment="1">
      <alignment horizontal="center" vertical="center" wrapText="1"/>
      <protection/>
    </xf>
    <xf numFmtId="0" fontId="10" fillId="39" borderId="37" xfId="59" applyFont="1" applyFill="1" applyBorder="1" applyAlignment="1">
      <alignment horizontal="center" vertical="center" wrapText="1"/>
      <protection/>
    </xf>
    <xf numFmtId="0" fontId="10" fillId="39" borderId="67" xfId="59" applyFont="1" applyFill="1" applyBorder="1" applyAlignment="1">
      <alignment horizontal="center" vertical="center" wrapText="1"/>
      <protection/>
    </xf>
    <xf numFmtId="0" fontId="7" fillId="0" borderId="56" xfId="59" applyFont="1" applyBorder="1" applyAlignment="1">
      <alignment horizontal="center" vertical="center" wrapText="1"/>
      <protection/>
    </xf>
    <xf numFmtId="0" fontId="7" fillId="0" borderId="11" xfId="59" applyFont="1" applyBorder="1" applyAlignment="1">
      <alignment horizontal="center" vertical="center" wrapText="1"/>
      <protection/>
    </xf>
    <xf numFmtId="0" fontId="7" fillId="39" borderId="37" xfId="59" applyFont="1" applyFill="1" applyBorder="1" applyAlignment="1">
      <alignment horizontal="center" vertical="center" wrapText="1"/>
      <protection/>
    </xf>
    <xf numFmtId="0" fontId="7" fillId="39" borderId="19" xfId="59" applyFont="1" applyFill="1" applyBorder="1" applyAlignment="1">
      <alignment horizontal="center" vertical="center" wrapText="1"/>
      <protection/>
    </xf>
    <xf numFmtId="0" fontId="7" fillId="0" borderId="45" xfId="59" applyFont="1" applyBorder="1" applyAlignment="1">
      <alignment horizontal="center" vertical="center"/>
      <protection/>
    </xf>
    <xf numFmtId="182" fontId="8" fillId="0" borderId="11" xfId="59" applyNumberFormat="1" applyFont="1" applyBorder="1" applyAlignment="1">
      <alignment vertical="center"/>
      <protection/>
    </xf>
    <xf numFmtId="182" fontId="8" fillId="0" borderId="12" xfId="59" applyNumberFormat="1" applyFont="1" applyBorder="1" applyAlignment="1">
      <alignment horizontal="right" vertical="center"/>
      <protection/>
    </xf>
    <xf numFmtId="182" fontId="8" fillId="39" borderId="19" xfId="59" applyNumberFormat="1" applyFont="1" applyFill="1" applyBorder="1" applyAlignment="1">
      <alignment vertical="center"/>
      <protection/>
    </xf>
    <xf numFmtId="182" fontId="8" fillId="0" borderId="11" xfId="59" applyNumberFormat="1" applyFont="1" applyBorder="1" applyAlignment="1">
      <alignment horizontal="right" vertical="center"/>
      <protection/>
    </xf>
    <xf numFmtId="182" fontId="19" fillId="39" borderId="19" xfId="59" applyNumberFormat="1" applyFont="1" applyFill="1" applyBorder="1" applyAlignment="1">
      <alignment horizontal="right" vertical="center"/>
      <protection/>
    </xf>
    <xf numFmtId="0" fontId="7" fillId="0" borderId="68" xfId="59" applyFont="1" applyBorder="1" applyAlignment="1">
      <alignment horizontal="center" vertical="center"/>
      <protection/>
    </xf>
    <xf numFmtId="0" fontId="8" fillId="0" borderId="0" xfId="59" applyFont="1" applyAlignment="1">
      <alignment horizontal="center" vertical="center" wrapText="1"/>
      <protection/>
    </xf>
    <xf numFmtId="0" fontId="8" fillId="0" borderId="41" xfId="59" applyFont="1" applyBorder="1" applyAlignment="1">
      <alignment horizontal="center" vertical="center" wrapText="1"/>
      <protection/>
    </xf>
    <xf numFmtId="182" fontId="8" fillId="0" borderId="24" xfId="59" applyNumberFormat="1" applyFont="1" applyBorder="1" applyAlignment="1">
      <alignment horizontal="right" vertical="center"/>
      <protection/>
    </xf>
    <xf numFmtId="0" fontId="7" fillId="0" borderId="26" xfId="59" applyFont="1" applyBorder="1" applyAlignment="1">
      <alignment horizontal="center" vertical="center"/>
      <protection/>
    </xf>
    <xf numFmtId="0" fontId="8" fillId="0" borderId="69" xfId="59" applyFont="1" applyBorder="1" applyAlignment="1">
      <alignment horizontal="center" vertical="center" wrapText="1"/>
      <protection/>
    </xf>
    <xf numFmtId="2" fontId="8" fillId="0" borderId="12" xfId="59" applyNumberFormat="1" applyFont="1" applyBorder="1" applyAlignment="1">
      <alignment horizontal="right" vertical="center"/>
      <protection/>
    </xf>
    <xf numFmtId="182" fontId="8" fillId="0" borderId="16" xfId="59" applyNumberFormat="1" applyFont="1" applyBorder="1" applyAlignment="1">
      <alignment horizontal="right" vertical="center"/>
      <protection/>
    </xf>
    <xf numFmtId="182" fontId="8" fillId="39" borderId="52" xfId="59" applyNumberFormat="1" applyFont="1" applyFill="1" applyBorder="1" applyAlignment="1">
      <alignment vertical="center"/>
      <protection/>
    </xf>
    <xf numFmtId="182" fontId="19" fillId="39" borderId="52" xfId="59" applyNumberFormat="1" applyFont="1" applyFill="1" applyBorder="1" applyAlignment="1">
      <alignment horizontal="right" vertical="center"/>
      <protection/>
    </xf>
    <xf numFmtId="182" fontId="8" fillId="39" borderId="11" xfId="59" applyNumberFormat="1" applyFont="1" applyFill="1" applyBorder="1" applyAlignment="1">
      <alignment vertical="center"/>
      <protection/>
    </xf>
    <xf numFmtId="182" fontId="8" fillId="39" borderId="12" xfId="59" applyNumberFormat="1" applyFont="1" applyFill="1" applyBorder="1" applyAlignment="1">
      <alignment vertical="center"/>
      <protection/>
    </xf>
    <xf numFmtId="182" fontId="2" fillId="0" borderId="0" xfId="59" applyNumberFormat="1" applyFont="1">
      <alignment/>
      <protection/>
    </xf>
    <xf numFmtId="0" fontId="2" fillId="0" borderId="0" xfId="59" applyFont="1" applyAlignment="1">
      <alignment horizontal="center" vertical="center"/>
      <protection/>
    </xf>
    <xf numFmtId="182" fontId="2" fillId="0" borderId="0" xfId="0" applyNumberFormat="1" applyFont="1" applyAlignment="1">
      <alignment vertical="center" wrapText="1"/>
    </xf>
    <xf numFmtId="0" fontId="6" fillId="34" borderId="13" xfId="60" applyFont="1" applyFill="1" applyBorder="1" applyAlignment="1">
      <alignment horizontal="right" vertical="center" wrapText="1"/>
      <protection/>
    </xf>
    <xf numFmtId="182" fontId="6" fillId="34" borderId="13" xfId="60" applyNumberFormat="1" applyFont="1" applyFill="1" applyBorder="1" applyAlignment="1">
      <alignment horizontal="right" vertical="center" wrapText="1"/>
      <protection/>
    </xf>
    <xf numFmtId="1" fontId="6" fillId="34" borderId="13" xfId="60" applyNumberFormat="1" applyFont="1" applyFill="1" applyBorder="1" applyAlignment="1">
      <alignment horizontal="right" vertical="center" wrapText="1"/>
      <protection/>
    </xf>
    <xf numFmtId="0" fontId="6" fillId="34" borderId="10" xfId="60" applyFont="1" applyFill="1" applyBorder="1" applyAlignment="1">
      <alignment horizontal="right" vertical="center" wrapText="1"/>
      <protection/>
    </xf>
    <xf numFmtId="182" fontId="6" fillId="34" borderId="10" xfId="60" applyNumberFormat="1" applyFont="1" applyFill="1" applyBorder="1" applyAlignment="1">
      <alignment horizontal="right" vertical="center" wrapText="1"/>
      <protection/>
    </xf>
    <xf numFmtId="1" fontId="6" fillId="34" borderId="10" xfId="60" applyNumberFormat="1" applyFont="1" applyFill="1" applyBorder="1" applyAlignment="1">
      <alignment horizontal="right" vertical="center" wrapText="1"/>
      <protection/>
    </xf>
    <xf numFmtId="0" fontId="10" fillId="33" borderId="41" xfId="60" applyFont="1" applyFill="1" applyBorder="1" applyAlignment="1">
      <alignment horizontal="right" vertical="center" wrapText="1"/>
      <protection/>
    </xf>
    <xf numFmtId="182" fontId="10" fillId="33" borderId="41" xfId="60" applyNumberFormat="1" applyFont="1" applyFill="1" applyBorder="1" applyAlignment="1">
      <alignment horizontal="right" vertical="center" wrapText="1"/>
      <protection/>
    </xf>
    <xf numFmtId="184" fontId="8" fillId="38" borderId="53" xfId="61" applyNumberFormat="1" applyFont="1" applyFill="1" applyBorder="1" applyAlignment="1">
      <alignment horizontal="center" vertical="center"/>
      <protection/>
    </xf>
    <xf numFmtId="0" fontId="6" fillId="0" borderId="13" xfId="60" applyFont="1" applyFill="1" applyBorder="1" applyAlignment="1">
      <alignment horizontal="right" vertical="center" wrapText="1"/>
      <protection/>
    </xf>
    <xf numFmtId="182" fontId="6" fillId="0" borderId="13" xfId="60" applyNumberFormat="1" applyFont="1" applyFill="1" applyBorder="1" applyAlignment="1">
      <alignment vertical="center" wrapText="1"/>
      <protection/>
    </xf>
    <xf numFmtId="0" fontId="6" fillId="0" borderId="13" xfId="60" applyFont="1" applyFill="1" applyBorder="1" applyAlignment="1">
      <alignment vertical="center" wrapText="1"/>
      <protection/>
    </xf>
    <xf numFmtId="182" fontId="6" fillId="0" borderId="30" xfId="60" applyNumberFormat="1" applyFont="1" applyFill="1" applyBorder="1" applyAlignment="1">
      <alignment vertical="center" wrapText="1"/>
      <protection/>
    </xf>
    <xf numFmtId="0" fontId="2" fillId="36" borderId="13" xfId="71" applyFont="1" applyFill="1" applyBorder="1" applyAlignment="1">
      <alignment horizontal="center" vertical="center" wrapText="1"/>
      <protection/>
    </xf>
    <xf numFmtId="0" fontId="9" fillId="36" borderId="13" xfId="71" applyFont="1" applyFill="1" applyBorder="1" applyAlignment="1">
      <alignment horizontal="center" vertical="center" wrapText="1"/>
      <protection/>
    </xf>
    <xf numFmtId="0" fontId="7" fillId="0" borderId="24" xfId="71" applyFont="1" applyBorder="1" applyAlignment="1">
      <alignment horizontal="center" vertical="center" wrapText="1"/>
      <protection/>
    </xf>
    <xf numFmtId="0" fontId="7" fillId="0" borderId="23" xfId="71" applyFont="1" applyBorder="1" applyAlignment="1">
      <alignment horizontal="center" vertical="center" wrapText="1"/>
      <protection/>
    </xf>
    <xf numFmtId="0" fontId="7" fillId="0" borderId="37" xfId="71" applyFont="1" applyBorder="1" applyAlignment="1">
      <alignment horizontal="center" vertical="center" wrapText="1"/>
      <protection/>
    </xf>
    <xf numFmtId="0" fontId="7" fillId="36" borderId="37" xfId="71" applyFont="1" applyFill="1" applyBorder="1" applyAlignment="1">
      <alignment horizontal="center" vertical="center" wrapText="1"/>
      <protection/>
    </xf>
    <xf numFmtId="0" fontId="7" fillId="36" borderId="13" xfId="71" applyFont="1" applyFill="1" applyBorder="1" applyAlignment="1">
      <alignment horizontal="center" vertical="center"/>
      <protection/>
    </xf>
    <xf numFmtId="0" fontId="2" fillId="0" borderId="29" xfId="58" applyFont="1" applyBorder="1" applyAlignment="1">
      <alignment horizontal="center" vertical="center" wrapText="1"/>
      <protection/>
    </xf>
    <xf numFmtId="182" fontId="2" fillId="0" borderId="29" xfId="58" applyNumberFormat="1" applyFont="1" applyBorder="1" applyAlignment="1">
      <alignment horizontal="center" vertical="center" wrapText="1"/>
      <protection/>
    </xf>
    <xf numFmtId="182" fontId="7" fillId="33" borderId="29" xfId="58" applyNumberFormat="1" applyFont="1" applyFill="1" applyBorder="1" applyAlignment="1">
      <alignment horizontal="center" vertical="center" wrapText="1"/>
      <protection/>
    </xf>
    <xf numFmtId="0" fontId="2" fillId="0" borderId="29" xfId="58" applyFont="1" applyBorder="1" applyAlignment="1">
      <alignment vertical="center" wrapText="1"/>
      <protection/>
    </xf>
    <xf numFmtId="182" fontId="2" fillId="0" borderId="29" xfId="58" applyNumberFormat="1" applyFont="1" applyBorder="1" applyAlignment="1">
      <alignment vertical="center" wrapText="1"/>
      <protection/>
    </xf>
    <xf numFmtId="1" fontId="2" fillId="0" borderId="29" xfId="58" applyNumberFormat="1" applyFont="1" applyBorder="1" applyAlignment="1">
      <alignment vertical="center" wrapText="1"/>
      <protection/>
    </xf>
    <xf numFmtId="182" fontId="2" fillId="0" borderId="47" xfId="58" applyNumberFormat="1" applyFont="1" applyBorder="1" applyAlignment="1">
      <alignment vertical="center" wrapText="1"/>
      <protection/>
    </xf>
    <xf numFmtId="182" fontId="7" fillId="33" borderId="13" xfId="58" applyNumberFormat="1" applyFont="1" applyFill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182" fontId="2" fillId="0" borderId="13" xfId="58" applyNumberFormat="1" applyFont="1" applyBorder="1" applyAlignment="1">
      <alignment horizontal="center" vertical="center" wrapText="1"/>
      <protection/>
    </xf>
    <xf numFmtId="182" fontId="2" fillId="0" borderId="13" xfId="58" applyNumberFormat="1" applyFont="1" applyBorder="1" applyAlignment="1">
      <alignment vertical="center" wrapText="1"/>
      <protection/>
    </xf>
    <xf numFmtId="1" fontId="2" fillId="0" borderId="13" xfId="58" applyNumberFormat="1" applyFont="1" applyBorder="1" applyAlignment="1">
      <alignment vertical="center" wrapText="1"/>
      <protection/>
    </xf>
    <xf numFmtId="182" fontId="2" fillId="0" borderId="30" xfId="58" applyNumberFormat="1" applyFont="1" applyBorder="1" applyAlignment="1">
      <alignment vertical="center" wrapText="1"/>
      <protection/>
    </xf>
    <xf numFmtId="0" fontId="7" fillId="36" borderId="10" xfId="71" applyFont="1" applyFill="1" applyBorder="1" applyAlignment="1">
      <alignment horizontal="center" vertical="center"/>
      <protection/>
    </xf>
    <xf numFmtId="0" fontId="2" fillId="0" borderId="24" xfId="58" applyFont="1" applyBorder="1" applyAlignment="1">
      <alignment horizontal="center" vertical="center" wrapText="1"/>
      <protection/>
    </xf>
    <xf numFmtId="182" fontId="2" fillId="0" borderId="24" xfId="58" applyNumberFormat="1" applyFont="1" applyBorder="1" applyAlignment="1">
      <alignment horizontal="center" vertical="center" wrapText="1"/>
      <protection/>
    </xf>
    <xf numFmtId="182" fontId="7" fillId="33" borderId="21" xfId="58" applyNumberFormat="1" applyFont="1" applyFill="1" applyBorder="1" applyAlignment="1">
      <alignment horizontal="center" vertical="center" wrapText="1"/>
      <protection/>
    </xf>
    <xf numFmtId="0" fontId="2" fillId="0" borderId="21" xfId="58" applyFont="1" applyBorder="1" applyAlignment="1">
      <alignment horizontal="center" vertical="center" wrapText="1"/>
      <protection/>
    </xf>
    <xf numFmtId="182" fontId="2" fillId="0" borderId="21" xfId="58" applyNumberFormat="1" applyFont="1" applyBorder="1" applyAlignment="1">
      <alignment horizontal="center" vertical="center" wrapText="1"/>
      <protection/>
    </xf>
    <xf numFmtId="1" fontId="2" fillId="0" borderId="21" xfId="58" applyNumberFormat="1" applyFont="1" applyBorder="1" applyAlignment="1">
      <alignment horizontal="center" vertical="center" wrapText="1"/>
      <protection/>
    </xf>
    <xf numFmtId="0" fontId="2" fillId="0" borderId="24" xfId="58" applyFont="1" applyBorder="1" applyAlignment="1">
      <alignment vertical="center" wrapText="1"/>
      <protection/>
    </xf>
    <xf numFmtId="182" fontId="2" fillId="0" borderId="21" xfId="58" applyNumberFormat="1" applyFont="1" applyBorder="1" applyAlignment="1">
      <alignment vertical="center" wrapText="1"/>
      <protection/>
    </xf>
    <xf numFmtId="1" fontId="2" fillId="0" borderId="21" xfId="58" applyNumberFormat="1" applyFont="1" applyBorder="1" applyAlignment="1">
      <alignment vertical="center" wrapText="1"/>
      <protection/>
    </xf>
    <xf numFmtId="182" fontId="2" fillId="0" borderId="22" xfId="58" applyNumberFormat="1" applyFont="1" applyBorder="1" applyAlignment="1">
      <alignment vertical="center" wrapText="1"/>
      <protection/>
    </xf>
    <xf numFmtId="1" fontId="7" fillId="33" borderId="12" xfId="58" applyNumberFormat="1" applyFont="1" applyFill="1" applyBorder="1" applyAlignment="1">
      <alignment horizontal="center" vertical="center" wrapText="1"/>
      <protection/>
    </xf>
    <xf numFmtId="182" fontId="7" fillId="33" borderId="12" xfId="58" applyNumberFormat="1" applyFont="1" applyFill="1" applyBorder="1" applyAlignment="1">
      <alignment horizontal="center" vertical="center" wrapText="1"/>
      <protection/>
    </xf>
    <xf numFmtId="0" fontId="7" fillId="33" borderId="12" xfId="58" applyFont="1" applyFill="1" applyBorder="1" applyAlignment="1">
      <alignment horizontal="center" vertical="center" wrapText="1"/>
      <protection/>
    </xf>
    <xf numFmtId="0" fontId="7" fillId="33" borderId="12" xfId="58" applyFont="1" applyFill="1" applyBorder="1" applyAlignment="1">
      <alignment vertical="center" wrapText="1"/>
      <protection/>
    </xf>
    <xf numFmtId="182" fontId="7" fillId="33" borderId="12" xfId="58" applyNumberFormat="1" applyFont="1" applyFill="1" applyBorder="1" applyAlignment="1">
      <alignment vertical="center" wrapText="1"/>
      <protection/>
    </xf>
    <xf numFmtId="1" fontId="7" fillId="33" borderId="12" xfId="58" applyNumberFormat="1" applyFont="1" applyFill="1" applyBorder="1" applyAlignment="1">
      <alignment vertical="center" wrapText="1"/>
      <protection/>
    </xf>
    <xf numFmtId="182" fontId="7" fillId="33" borderId="19" xfId="58" applyNumberFormat="1" applyFont="1" applyFill="1" applyBorder="1" applyAlignment="1">
      <alignment vertical="center" wrapText="1"/>
      <protection/>
    </xf>
    <xf numFmtId="182" fontId="10" fillId="40" borderId="13" xfId="60" applyNumberFormat="1" applyFont="1" applyFill="1" applyBorder="1" applyAlignment="1">
      <alignment horizontal="right" vertical="center" wrapText="1"/>
      <protection/>
    </xf>
    <xf numFmtId="0" fontId="10" fillId="0" borderId="54" xfId="59" applyFont="1" applyBorder="1" applyAlignment="1">
      <alignment horizontal="center" vertical="center" wrapText="1"/>
      <protection/>
    </xf>
    <xf numFmtId="0" fontId="10" fillId="0" borderId="63" xfId="59" applyFont="1" applyBorder="1" applyAlignment="1">
      <alignment horizontal="center" vertical="center" wrapText="1"/>
      <protection/>
    </xf>
    <xf numFmtId="0" fontId="10" fillId="0" borderId="67" xfId="59" applyFont="1" applyBorder="1" applyAlignment="1">
      <alignment horizontal="center" vertical="center" wrapText="1"/>
      <protection/>
    </xf>
    <xf numFmtId="0" fontId="3" fillId="0" borderId="0" xfId="59" applyFont="1" applyAlignment="1">
      <alignment horizontal="center" vertical="center" wrapText="1"/>
      <protection/>
    </xf>
    <xf numFmtId="0" fontId="4" fillId="0" borderId="0" xfId="59" applyFont="1" applyAlignment="1">
      <alignment horizontal="center" vertical="center" wrapText="1"/>
      <protection/>
    </xf>
    <xf numFmtId="0" fontId="14" fillId="0" borderId="65" xfId="59" applyFont="1" applyBorder="1" applyAlignment="1">
      <alignment horizontal="center" vertical="center" wrapText="1"/>
      <protection/>
    </xf>
    <xf numFmtId="0" fontId="7" fillId="0" borderId="26" xfId="59" applyFont="1" applyBorder="1" applyAlignment="1">
      <alignment horizontal="center" vertical="center" wrapText="1"/>
      <protection/>
    </xf>
    <xf numFmtId="0" fontId="7" fillId="0" borderId="68" xfId="59" applyFont="1" applyBorder="1" applyAlignment="1">
      <alignment horizontal="center" vertical="center" wrapText="1"/>
      <protection/>
    </xf>
    <xf numFmtId="0" fontId="7" fillId="0" borderId="64" xfId="59" applyFont="1" applyBorder="1" applyAlignment="1">
      <alignment horizontal="center" vertical="center" wrapText="1"/>
      <protection/>
    </xf>
    <xf numFmtId="0" fontId="8" fillId="0" borderId="26" xfId="59" applyFont="1" applyBorder="1" applyAlignment="1">
      <alignment horizontal="center" vertical="center" wrapText="1"/>
      <protection/>
    </xf>
    <xf numFmtId="0" fontId="8" fillId="0" borderId="68" xfId="59" applyFont="1" applyBorder="1" applyAlignment="1">
      <alignment horizontal="center" vertical="center" wrapText="1"/>
      <protection/>
    </xf>
    <xf numFmtId="0" fontId="8" fillId="0" borderId="25" xfId="59" applyFont="1" applyBorder="1" applyAlignment="1">
      <alignment horizontal="center" vertical="center" wrapText="1"/>
      <protection/>
    </xf>
    <xf numFmtId="0" fontId="8" fillId="0" borderId="70" xfId="59" applyFont="1" applyBorder="1" applyAlignment="1">
      <alignment horizontal="center" vertical="center" wrapText="1"/>
      <protection/>
    </xf>
    <xf numFmtId="0" fontId="8" fillId="0" borderId="56" xfId="59" applyFont="1" applyBorder="1" applyAlignment="1">
      <alignment horizontal="center" vertical="center" wrapText="1"/>
      <protection/>
    </xf>
    <xf numFmtId="0" fontId="8" fillId="0" borderId="63" xfId="59" applyFont="1" applyBorder="1" applyAlignment="1">
      <alignment horizontal="center" vertical="center" wrapText="1"/>
      <protection/>
    </xf>
    <xf numFmtId="0" fontId="8" fillId="0" borderId="67" xfId="59" applyFont="1" applyBorder="1" applyAlignment="1">
      <alignment horizontal="center" vertical="center" wrapText="1"/>
      <protection/>
    </xf>
    <xf numFmtId="0" fontId="8" fillId="0" borderId="69" xfId="61" applyFont="1" applyBorder="1" applyAlignment="1">
      <alignment horizontal="center" vertical="center" wrapText="1"/>
      <protection/>
    </xf>
    <xf numFmtId="0" fontId="0" fillId="0" borderId="69" xfId="0" applyBorder="1" applyAlignment="1">
      <alignment/>
    </xf>
    <xf numFmtId="0" fontId="8" fillId="0" borderId="14" xfId="61" applyFont="1" applyBorder="1" applyAlignment="1">
      <alignment horizontal="center" vertical="center" wrapText="1"/>
      <protection/>
    </xf>
    <xf numFmtId="0" fontId="8" fillId="0" borderId="52" xfId="61" applyFont="1" applyBorder="1" applyAlignment="1">
      <alignment horizontal="center" vertical="center" wrapText="1"/>
      <protection/>
    </xf>
    <xf numFmtId="0" fontId="7" fillId="0" borderId="69" xfId="61" applyFont="1" applyBorder="1" applyAlignment="1">
      <alignment horizontal="center" vertical="center" wrapText="1"/>
      <protection/>
    </xf>
    <xf numFmtId="0" fontId="8" fillId="0" borderId="26" xfId="61" applyFont="1" applyBorder="1" applyAlignment="1">
      <alignment horizontal="center" vertical="center" wrapText="1"/>
      <protection/>
    </xf>
    <xf numFmtId="0" fontId="8" fillId="0" borderId="68" xfId="61" applyFont="1" applyBorder="1" applyAlignment="1">
      <alignment horizontal="center" vertical="center" wrapText="1"/>
      <protection/>
    </xf>
    <xf numFmtId="0" fontId="7" fillId="0" borderId="56" xfId="61" applyFont="1" applyBorder="1" applyAlignment="1">
      <alignment horizontal="center" vertical="center"/>
      <protection/>
    </xf>
    <xf numFmtId="0" fontId="7" fillId="0" borderId="67" xfId="61" applyFont="1" applyBorder="1" applyAlignment="1">
      <alignment horizontal="center" vertical="center"/>
      <protection/>
    </xf>
    <xf numFmtId="0" fontId="15" fillId="0" borderId="0" xfId="61" applyFont="1" applyAlignment="1">
      <alignment horizontal="center" vertical="center" wrapText="1"/>
      <protection/>
    </xf>
    <xf numFmtId="0" fontId="11" fillId="0" borderId="0" xfId="61" applyFont="1" applyAlignment="1">
      <alignment horizontal="center" vertical="center" wrapText="1"/>
      <protection/>
    </xf>
    <xf numFmtId="0" fontId="7" fillId="0" borderId="42" xfId="61" applyFont="1" applyBorder="1" applyAlignment="1">
      <alignment horizontal="center" vertical="center" wrapText="1"/>
      <protection/>
    </xf>
    <xf numFmtId="0" fontId="7" fillId="0" borderId="62" xfId="61" applyFont="1" applyBorder="1" applyAlignment="1">
      <alignment horizontal="center" vertical="center" wrapText="1"/>
      <protection/>
    </xf>
    <xf numFmtId="0" fontId="7" fillId="0" borderId="43" xfId="61" applyFont="1" applyBorder="1" applyAlignment="1">
      <alignment horizontal="center" vertical="center" wrapText="1"/>
      <protection/>
    </xf>
    <xf numFmtId="0" fontId="7" fillId="0" borderId="59" xfId="61" applyFont="1" applyBorder="1" applyAlignment="1">
      <alignment horizontal="center" vertical="center" wrapText="1"/>
      <protection/>
    </xf>
    <xf numFmtId="0" fontId="8" fillId="0" borderId="71" xfId="61" applyFont="1" applyBorder="1" applyAlignment="1">
      <alignment horizontal="center" vertical="center" wrapText="1"/>
      <protection/>
    </xf>
    <xf numFmtId="0" fontId="8" fillId="0" borderId="72" xfId="61" applyFont="1" applyBorder="1" applyAlignment="1">
      <alignment horizontal="center" vertical="center" wrapText="1"/>
      <protection/>
    </xf>
    <xf numFmtId="0" fontId="8" fillId="0" borderId="73" xfId="61" applyFont="1" applyBorder="1" applyAlignment="1">
      <alignment horizontal="center" vertical="center" wrapText="1"/>
      <protection/>
    </xf>
    <xf numFmtId="0" fontId="8" fillId="0" borderId="74" xfId="61" applyFont="1" applyBorder="1" applyAlignment="1">
      <alignment horizontal="center" vertical="center" wrapText="1"/>
      <protection/>
    </xf>
    <xf numFmtId="0" fontId="8" fillId="0" borderId="54" xfId="61" applyFont="1" applyBorder="1" applyAlignment="1">
      <alignment horizontal="center" vertical="center" wrapText="1"/>
      <protection/>
    </xf>
    <xf numFmtId="0" fontId="8" fillId="0" borderId="75" xfId="61" applyFont="1" applyBorder="1" applyAlignment="1">
      <alignment horizontal="center" vertical="center" wrapText="1"/>
      <protection/>
    </xf>
    <xf numFmtId="0" fontId="8" fillId="0" borderId="56" xfId="61" applyFont="1" applyBorder="1" applyAlignment="1">
      <alignment horizontal="center" vertical="center" wrapText="1"/>
      <protection/>
    </xf>
    <xf numFmtId="0" fontId="8" fillId="0" borderId="67" xfId="61" applyFont="1" applyBorder="1" applyAlignment="1">
      <alignment horizontal="center" vertical="center" wrapText="1"/>
      <protection/>
    </xf>
    <xf numFmtId="0" fontId="8" fillId="0" borderId="0" xfId="61" applyFont="1" applyAlignment="1">
      <alignment horizontal="center" vertical="center" wrapText="1"/>
      <protection/>
    </xf>
    <xf numFmtId="0" fontId="8" fillId="0" borderId="76" xfId="61" applyFont="1" applyBorder="1" applyAlignment="1">
      <alignment horizontal="center" vertical="center" wrapText="1"/>
      <protection/>
    </xf>
    <xf numFmtId="0" fontId="8" fillId="0" borderId="63" xfId="61" applyFont="1" applyBorder="1" applyAlignment="1">
      <alignment horizontal="center" vertical="center" wrapText="1"/>
      <protection/>
    </xf>
    <xf numFmtId="0" fontId="7" fillId="0" borderId="26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center" vertical="center" wrapText="1"/>
    </xf>
    <xf numFmtId="0" fontId="7" fillId="33" borderId="63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7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81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10" fillId="0" borderId="55" xfId="0" applyNumberFormat="1" applyFont="1" applyBorder="1" applyAlignment="1">
      <alignment horizontal="center" vertical="center" textRotation="90" wrapText="1"/>
    </xf>
    <xf numFmtId="0" fontId="10" fillId="0" borderId="82" xfId="0" applyNumberFormat="1" applyFont="1" applyBorder="1" applyAlignment="1">
      <alignment horizontal="center" vertical="center" textRotation="90" wrapText="1"/>
    </xf>
    <xf numFmtId="0" fontId="7" fillId="0" borderId="26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center" vertical="center" wrapText="1"/>
    </xf>
    <xf numFmtId="0" fontId="7" fillId="33" borderId="63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2" fontId="7" fillId="36" borderId="18" xfId="0" applyNumberFormat="1" applyFont="1" applyFill="1" applyBorder="1" applyAlignment="1">
      <alignment horizontal="center" vertical="center"/>
    </xf>
    <xf numFmtId="2" fontId="7" fillId="36" borderId="77" xfId="0" applyNumberFormat="1" applyFont="1" applyFill="1" applyBorder="1" applyAlignment="1">
      <alignment horizontal="center" vertical="center"/>
    </xf>
    <xf numFmtId="2" fontId="7" fillId="36" borderId="84" xfId="0" applyNumberFormat="1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center" vertical="center"/>
    </xf>
    <xf numFmtId="0" fontId="7" fillId="36" borderId="77" xfId="0" applyFont="1" applyFill="1" applyBorder="1" applyAlignment="1">
      <alignment horizontal="center" vertical="center"/>
    </xf>
    <xf numFmtId="0" fontId="7" fillId="36" borderId="84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2" fontId="7" fillId="0" borderId="29" xfId="0" applyNumberFormat="1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6" fillId="33" borderId="10" xfId="60" applyFont="1" applyFill="1" applyBorder="1" applyAlignment="1">
      <alignment horizontal="center" vertical="center" wrapText="1"/>
      <protection/>
    </xf>
    <xf numFmtId="0" fontId="6" fillId="33" borderId="17" xfId="60" applyFont="1" applyFill="1" applyBorder="1" applyAlignment="1">
      <alignment horizontal="center" vertical="center" wrapText="1"/>
      <protection/>
    </xf>
    <xf numFmtId="0" fontId="6" fillId="0" borderId="36" xfId="60" applyFont="1" applyFill="1" applyBorder="1" applyAlignment="1">
      <alignment horizontal="center" vertical="center" wrapText="1"/>
      <protection/>
    </xf>
    <xf numFmtId="0" fontId="6" fillId="0" borderId="40" xfId="60" applyFont="1" applyFill="1" applyBorder="1" applyAlignment="1">
      <alignment horizontal="center" vertical="center" wrapText="1"/>
      <protection/>
    </xf>
    <xf numFmtId="0" fontId="8" fillId="0" borderId="82" xfId="60" applyNumberFormat="1" applyFont="1" applyFill="1" applyBorder="1" applyAlignment="1">
      <alignment horizontal="center" vertical="center" textRotation="90" wrapText="1"/>
      <protection/>
    </xf>
    <xf numFmtId="0" fontId="8" fillId="0" borderId="72" xfId="60" applyFont="1" applyFill="1" applyBorder="1" applyAlignment="1">
      <alignment horizontal="center" vertical="center" wrapText="1"/>
      <protection/>
    </xf>
    <xf numFmtId="0" fontId="8" fillId="0" borderId="60" xfId="60" applyFont="1" applyFill="1" applyBorder="1" applyAlignment="1">
      <alignment horizontal="center" vertical="center" wrapText="1"/>
      <protection/>
    </xf>
    <xf numFmtId="0" fontId="8" fillId="0" borderId="61" xfId="60" applyFont="1" applyFill="1" applyBorder="1" applyAlignment="1">
      <alignment horizontal="center" vertical="center" wrapText="1"/>
      <protection/>
    </xf>
    <xf numFmtId="0" fontId="6" fillId="0" borderId="13" xfId="62" applyFont="1" applyFill="1" applyBorder="1" applyAlignment="1">
      <alignment horizontal="center" vertical="center" wrapText="1"/>
      <protection/>
    </xf>
    <xf numFmtId="0" fontId="6" fillId="0" borderId="30" xfId="62" applyFont="1" applyFill="1" applyBorder="1" applyAlignment="1">
      <alignment horizontal="center" vertical="center" wrapText="1"/>
      <protection/>
    </xf>
    <xf numFmtId="0" fontId="10" fillId="0" borderId="31" xfId="60" applyFont="1" applyFill="1" applyBorder="1" applyAlignment="1">
      <alignment horizontal="center" vertical="center" wrapText="1"/>
      <protection/>
    </xf>
    <xf numFmtId="0" fontId="10" fillId="0" borderId="81" xfId="60" applyFont="1" applyFill="1" applyBorder="1" applyAlignment="1">
      <alignment horizontal="center" vertical="center" wrapText="1"/>
      <protection/>
    </xf>
    <xf numFmtId="0" fontId="10" fillId="0" borderId="28" xfId="60" applyFont="1" applyFill="1" applyBorder="1" applyAlignment="1">
      <alignment horizontal="center" vertical="center" wrapText="1"/>
      <protection/>
    </xf>
    <xf numFmtId="0" fontId="10" fillId="0" borderId="20" xfId="60" applyFont="1" applyFill="1" applyBorder="1" applyAlignment="1">
      <alignment horizontal="center" vertical="center" wrapText="1"/>
      <protection/>
    </xf>
    <xf numFmtId="0" fontId="8" fillId="0" borderId="29" xfId="60" applyFont="1" applyFill="1" applyBorder="1" applyAlignment="1">
      <alignment horizontal="center" vertical="center" wrapText="1"/>
      <protection/>
    </xf>
    <xf numFmtId="0" fontId="8" fillId="0" borderId="29" xfId="62" applyFont="1" applyFill="1" applyBorder="1" applyAlignment="1">
      <alignment horizontal="center" vertical="center" wrapText="1"/>
      <protection/>
    </xf>
    <xf numFmtId="0" fontId="8" fillId="0" borderId="47" xfId="62" applyFont="1" applyFill="1" applyBorder="1" applyAlignment="1">
      <alignment horizontal="center" vertical="center" wrapText="1"/>
      <protection/>
    </xf>
    <xf numFmtId="0" fontId="6" fillId="33" borderId="58" xfId="60" applyFont="1" applyFill="1" applyBorder="1" applyAlignment="1">
      <alignment horizontal="center" vertical="center" wrapText="1"/>
      <protection/>
    </xf>
    <xf numFmtId="0" fontId="6" fillId="33" borderId="77" xfId="60" applyFont="1" applyFill="1" applyBorder="1" applyAlignment="1">
      <alignment horizontal="center" vertical="center" wrapText="1"/>
      <protection/>
    </xf>
    <xf numFmtId="0" fontId="12" fillId="0" borderId="0" xfId="60" applyFont="1" applyFill="1" applyAlignment="1">
      <alignment horizontal="center" vertical="center" wrapText="1"/>
      <protection/>
    </xf>
    <xf numFmtId="0" fontId="3" fillId="0" borderId="0" xfId="60" applyFont="1" applyFill="1" applyAlignment="1">
      <alignment horizontal="center" vertical="center" wrapText="1"/>
      <protection/>
    </xf>
    <xf numFmtId="0" fontId="4" fillId="0" borderId="0" xfId="60" applyFont="1" applyFill="1" applyAlignment="1">
      <alignment horizontal="center" vertical="center" wrapText="1"/>
      <protection/>
    </xf>
    <xf numFmtId="0" fontId="14" fillId="0" borderId="0" xfId="60" applyFont="1" applyFill="1" applyAlignment="1">
      <alignment horizontal="center" vertical="center" wrapText="1"/>
      <protection/>
    </xf>
    <xf numFmtId="0" fontId="2" fillId="0" borderId="31" xfId="60" applyFont="1" applyFill="1" applyBorder="1" applyAlignment="1">
      <alignment horizontal="center" vertical="center" wrapText="1"/>
      <protection/>
    </xf>
    <xf numFmtId="0" fontId="2" fillId="0" borderId="32" xfId="60" applyFont="1" applyFill="1" applyBorder="1" applyAlignment="1">
      <alignment horizontal="center" vertical="center" wrapText="1"/>
      <protection/>
    </xf>
    <xf numFmtId="0" fontId="2" fillId="0" borderId="81" xfId="60" applyFont="1" applyFill="1" applyBorder="1" applyAlignment="1">
      <alignment horizontal="center" vertical="center" wrapText="1"/>
      <protection/>
    </xf>
    <xf numFmtId="0" fontId="5" fillId="0" borderId="55" xfId="60" applyFont="1" applyFill="1" applyBorder="1" applyAlignment="1">
      <alignment horizontal="center" vertical="center" wrapText="1"/>
      <protection/>
    </xf>
    <xf numFmtId="0" fontId="5" fillId="0" borderId="82" xfId="60" applyFont="1" applyFill="1" applyBorder="1" applyAlignment="1">
      <alignment horizontal="center" vertical="center" wrapText="1"/>
      <protection/>
    </xf>
    <xf numFmtId="0" fontId="10" fillId="0" borderId="52" xfId="60" applyFont="1" applyFill="1" applyBorder="1" applyAlignment="1">
      <alignment horizontal="center" vertical="center" wrapText="1"/>
      <protection/>
    </xf>
    <xf numFmtId="0" fontId="10" fillId="0" borderId="85" xfId="60" applyFont="1" applyFill="1" applyBorder="1" applyAlignment="1">
      <alignment horizontal="center" vertical="center" wrapText="1"/>
      <protection/>
    </xf>
    <xf numFmtId="0" fontId="11" fillId="0" borderId="78" xfId="60" applyFont="1" applyFill="1" applyBorder="1" applyAlignment="1">
      <alignment horizontal="center" vertical="center" wrapText="1"/>
      <protection/>
    </xf>
    <xf numFmtId="0" fontId="11" fillId="0" borderId="71" xfId="60" applyFont="1" applyFill="1" applyBorder="1" applyAlignment="1">
      <alignment horizontal="center" vertical="center" wrapText="1"/>
      <protection/>
    </xf>
    <xf numFmtId="0" fontId="11" fillId="0" borderId="48" xfId="60" applyFont="1" applyFill="1" applyBorder="1" applyAlignment="1">
      <alignment horizontal="center" vertical="center" wrapText="1"/>
      <protection/>
    </xf>
    <xf numFmtId="0" fontId="10" fillId="0" borderId="25" xfId="60" applyFont="1" applyFill="1" applyBorder="1" applyAlignment="1">
      <alignment horizontal="center" vertical="center" wrapText="1"/>
      <protection/>
    </xf>
    <xf numFmtId="0" fontId="10" fillId="0" borderId="76" xfId="60" applyFont="1" applyFill="1" applyBorder="1" applyAlignment="1">
      <alignment horizontal="center" vertical="center" wrapText="1"/>
      <protection/>
    </xf>
    <xf numFmtId="2" fontId="10" fillId="0" borderId="26" xfId="0" applyNumberFormat="1" applyFont="1" applyBorder="1" applyAlignment="1">
      <alignment horizontal="center" vertical="center"/>
    </xf>
    <xf numFmtId="0" fontId="0" fillId="0" borderId="68" xfId="0" applyBorder="1" applyAlignment="1">
      <alignment/>
    </xf>
    <xf numFmtId="0" fontId="0" fillId="0" borderId="64" xfId="0" applyBorder="1" applyAlignment="1">
      <alignment/>
    </xf>
    <xf numFmtId="2" fontId="10" fillId="0" borderId="26" xfId="0" applyNumberFormat="1" applyFont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2" fontId="10" fillId="0" borderId="52" xfId="0" applyNumberFormat="1" applyFont="1" applyBorder="1" applyAlignment="1">
      <alignment horizontal="center" vertical="center" wrapText="1"/>
    </xf>
    <xf numFmtId="0" fontId="0" fillId="0" borderId="85" xfId="0" applyBorder="1" applyAlignment="1">
      <alignment/>
    </xf>
    <xf numFmtId="0" fontId="0" fillId="0" borderId="53" xfId="0" applyBorder="1" applyAlignment="1">
      <alignment/>
    </xf>
    <xf numFmtId="0" fontId="7" fillId="33" borderId="56" xfId="62" applyFont="1" applyFill="1" applyBorder="1" applyAlignment="1">
      <alignment horizontal="center" vertical="center" wrapText="1"/>
      <protection/>
    </xf>
    <xf numFmtId="0" fontId="7" fillId="33" borderId="63" xfId="62" applyFont="1" applyFill="1" applyBorder="1" applyAlignment="1">
      <alignment horizontal="center" vertical="center" wrapText="1"/>
      <protection/>
    </xf>
    <xf numFmtId="0" fontId="7" fillId="33" borderId="67" xfId="62" applyFont="1" applyFill="1" applyBorder="1" applyAlignment="1">
      <alignment horizontal="center" vertical="center" wrapText="1"/>
      <protection/>
    </xf>
    <xf numFmtId="0" fontId="12" fillId="0" borderId="0" xfId="60" applyFont="1" applyAlignment="1">
      <alignment horizontal="center" vertical="center" wrapText="1"/>
      <protection/>
    </xf>
    <xf numFmtId="0" fontId="3" fillId="34" borderId="0" xfId="60" applyFont="1" applyFill="1" applyAlignment="1">
      <alignment horizontal="center" vertical="center" wrapText="1"/>
      <protection/>
    </xf>
    <xf numFmtId="0" fontId="4" fillId="34" borderId="0" xfId="60" applyFont="1" applyFill="1" applyAlignment="1">
      <alignment horizontal="center" vertical="center" wrapText="1"/>
      <protection/>
    </xf>
    <xf numFmtId="0" fontId="14" fillId="34" borderId="0" xfId="60" applyFont="1" applyFill="1" applyAlignment="1">
      <alignment horizontal="center" vertical="center" wrapText="1"/>
      <protection/>
    </xf>
    <xf numFmtId="0" fontId="2" fillId="34" borderId="31" xfId="60" applyFont="1" applyFill="1" applyBorder="1" applyAlignment="1">
      <alignment horizontal="center" vertical="center" wrapText="1"/>
      <protection/>
    </xf>
    <xf numFmtId="0" fontId="2" fillId="34" borderId="32" xfId="60" applyFont="1" applyFill="1" applyBorder="1" applyAlignment="1">
      <alignment horizontal="center" vertical="center" wrapText="1"/>
      <protection/>
    </xf>
    <xf numFmtId="0" fontId="2" fillId="34" borderId="33" xfId="60" applyFont="1" applyFill="1" applyBorder="1" applyAlignment="1">
      <alignment horizontal="center" vertical="center" wrapText="1"/>
      <protection/>
    </xf>
    <xf numFmtId="0" fontId="5" fillId="34" borderId="55" xfId="60" applyFont="1" applyFill="1" applyBorder="1" applyAlignment="1">
      <alignment horizontal="center" vertical="center" wrapText="1"/>
      <protection/>
    </xf>
    <xf numFmtId="0" fontId="5" fillId="34" borderId="82" xfId="60" applyFont="1" applyFill="1" applyBorder="1" applyAlignment="1">
      <alignment horizontal="center" vertical="center" wrapText="1"/>
      <protection/>
    </xf>
    <xf numFmtId="0" fontId="5" fillId="34" borderId="66" xfId="60" applyFont="1" applyFill="1" applyBorder="1" applyAlignment="1">
      <alignment horizontal="center" vertical="center" wrapText="1"/>
      <protection/>
    </xf>
    <xf numFmtId="0" fontId="10" fillId="34" borderId="52" xfId="60" applyFont="1" applyFill="1" applyBorder="1" applyAlignment="1">
      <alignment horizontal="center" vertical="center" wrapText="1"/>
      <protection/>
    </xf>
    <xf numFmtId="0" fontId="10" fillId="34" borderId="85" xfId="60" applyFont="1" applyFill="1" applyBorder="1" applyAlignment="1">
      <alignment horizontal="center" vertical="center" wrapText="1"/>
      <protection/>
    </xf>
    <xf numFmtId="0" fontId="10" fillId="34" borderId="53" xfId="60" applyFont="1" applyFill="1" applyBorder="1" applyAlignment="1">
      <alignment horizontal="center" vertical="center" wrapText="1"/>
      <protection/>
    </xf>
    <xf numFmtId="0" fontId="11" fillId="33" borderId="78" xfId="60" applyFont="1" applyFill="1" applyBorder="1" applyAlignment="1">
      <alignment horizontal="center" vertical="center" wrapText="1"/>
      <protection/>
    </xf>
    <xf numFmtId="0" fontId="11" fillId="33" borderId="71" xfId="60" applyFont="1" applyFill="1" applyBorder="1" applyAlignment="1">
      <alignment horizontal="center" vertical="center" wrapText="1"/>
      <protection/>
    </xf>
    <xf numFmtId="0" fontId="11" fillId="33" borderId="48" xfId="60" applyFont="1" applyFill="1" applyBorder="1" applyAlignment="1">
      <alignment horizontal="center" vertical="center" wrapText="1"/>
      <protection/>
    </xf>
    <xf numFmtId="0" fontId="10" fillId="34" borderId="25" xfId="60" applyFont="1" applyFill="1" applyBorder="1" applyAlignment="1">
      <alignment horizontal="center" vertical="center" wrapText="1"/>
      <protection/>
    </xf>
    <xf numFmtId="0" fontId="10" fillId="34" borderId="70" xfId="60" applyFont="1" applyFill="1" applyBorder="1" applyAlignment="1">
      <alignment horizontal="center" vertical="center" wrapText="1"/>
      <protection/>
    </xf>
    <xf numFmtId="0" fontId="10" fillId="34" borderId="76" xfId="60" applyFont="1" applyFill="1" applyBorder="1" applyAlignment="1">
      <alignment horizontal="center" vertical="center" wrapText="1"/>
      <protection/>
    </xf>
    <xf numFmtId="0" fontId="8" fillId="34" borderId="61" xfId="60" applyFont="1" applyFill="1" applyBorder="1" applyAlignment="1">
      <alignment horizontal="center" vertical="center" wrapText="1"/>
      <protection/>
    </xf>
    <xf numFmtId="0" fontId="8" fillId="34" borderId="72" xfId="60" applyFont="1" applyFill="1" applyBorder="1" applyAlignment="1">
      <alignment horizontal="center" vertical="center" wrapText="1"/>
      <protection/>
    </xf>
    <xf numFmtId="0" fontId="8" fillId="34" borderId="82" xfId="60" applyFont="1" applyFill="1" applyBorder="1" applyAlignment="1">
      <alignment horizontal="center" vertical="center" wrapText="1"/>
      <protection/>
    </xf>
    <xf numFmtId="0" fontId="8" fillId="34" borderId="29" xfId="60" applyFont="1" applyFill="1" applyBorder="1" applyAlignment="1">
      <alignment horizontal="center" vertical="center" wrapText="1"/>
      <protection/>
    </xf>
    <xf numFmtId="0" fontId="8" fillId="34" borderId="77" xfId="60" applyFont="1" applyFill="1" applyBorder="1" applyAlignment="1">
      <alignment horizontal="center" vertical="center" wrapText="1"/>
      <protection/>
    </xf>
    <xf numFmtId="0" fontId="8" fillId="35" borderId="29" xfId="62" applyFont="1" applyFill="1" applyBorder="1" applyAlignment="1">
      <alignment horizontal="center" vertical="center" wrapText="1"/>
      <protection/>
    </xf>
    <xf numFmtId="0" fontId="8" fillId="35" borderId="47" xfId="62" applyFont="1" applyFill="1" applyBorder="1" applyAlignment="1">
      <alignment horizontal="center" vertical="center" wrapText="1"/>
      <protection/>
    </xf>
    <xf numFmtId="0" fontId="6" fillId="34" borderId="36" xfId="60" applyFont="1" applyFill="1" applyBorder="1" applyAlignment="1">
      <alignment horizontal="center" vertical="center" wrapText="1"/>
      <protection/>
    </xf>
    <xf numFmtId="0" fontId="6" fillId="34" borderId="73" xfId="60" applyFont="1" applyFill="1" applyBorder="1" applyAlignment="1">
      <alignment horizontal="center" vertical="center" wrapText="1"/>
      <protection/>
    </xf>
    <xf numFmtId="0" fontId="6" fillId="41" borderId="26" xfId="60" applyFont="1" applyFill="1" applyBorder="1" applyAlignment="1">
      <alignment horizontal="center" vertical="center" wrapText="1"/>
      <protection/>
    </xf>
    <xf numFmtId="0" fontId="6" fillId="41" borderId="64" xfId="60" applyFont="1" applyFill="1" applyBorder="1" applyAlignment="1">
      <alignment horizontal="center" vertical="center" wrapText="1"/>
      <protection/>
    </xf>
    <xf numFmtId="0" fontId="6" fillId="34" borderId="40" xfId="60" applyFont="1" applyFill="1" applyBorder="1" applyAlignment="1">
      <alignment horizontal="center" vertical="center" wrapText="1"/>
      <protection/>
    </xf>
    <xf numFmtId="0" fontId="10" fillId="34" borderId="31" xfId="60" applyFont="1" applyFill="1" applyBorder="1" applyAlignment="1">
      <alignment horizontal="center" vertical="center" wrapText="1"/>
      <protection/>
    </xf>
    <xf numFmtId="0" fontId="10" fillId="34" borderId="33" xfId="60" applyFont="1" applyFill="1" applyBorder="1" applyAlignment="1">
      <alignment horizontal="center" vertical="center" wrapText="1"/>
      <protection/>
    </xf>
    <xf numFmtId="0" fontId="10" fillId="34" borderId="28" xfId="60" applyFont="1" applyFill="1" applyBorder="1" applyAlignment="1">
      <alignment horizontal="center" vertical="center" wrapText="1"/>
      <protection/>
    </xf>
    <xf numFmtId="0" fontId="10" fillId="34" borderId="22" xfId="60" applyFont="1" applyFill="1" applyBorder="1" applyAlignment="1">
      <alignment horizontal="center" vertical="center" wrapText="1"/>
      <protection/>
    </xf>
    <xf numFmtId="0" fontId="8" fillId="34" borderId="82" xfId="60" applyNumberFormat="1" applyFont="1" applyFill="1" applyBorder="1" applyAlignment="1">
      <alignment horizontal="center" vertical="center" textRotation="90" wrapText="1"/>
      <protection/>
    </xf>
    <xf numFmtId="0" fontId="8" fillId="34" borderId="66" xfId="60" applyNumberFormat="1" applyFont="1" applyFill="1" applyBorder="1" applyAlignment="1">
      <alignment horizontal="center" vertical="center" textRotation="90" wrapText="1"/>
      <protection/>
    </xf>
    <xf numFmtId="0" fontId="6" fillId="35" borderId="40" xfId="62" applyFont="1" applyFill="1" applyBorder="1" applyAlignment="1">
      <alignment horizontal="center" vertical="center" wrapText="1"/>
      <protection/>
    </xf>
    <xf numFmtId="0" fontId="6" fillId="35" borderId="13" xfId="62" applyFont="1" applyFill="1" applyBorder="1" applyAlignment="1">
      <alignment horizontal="center" vertical="center" wrapText="1"/>
      <protection/>
    </xf>
    <xf numFmtId="0" fontId="6" fillId="35" borderId="30" xfId="62" applyFont="1" applyFill="1" applyBorder="1" applyAlignment="1">
      <alignment horizontal="center" vertical="center" wrapText="1"/>
      <protection/>
    </xf>
    <xf numFmtId="0" fontId="7" fillId="34" borderId="26" xfId="60" applyFont="1" applyFill="1" applyBorder="1" applyAlignment="1">
      <alignment horizontal="center" vertical="center" wrapText="1"/>
      <protection/>
    </xf>
    <xf numFmtId="0" fontId="7" fillId="34" borderId="68" xfId="60" applyFont="1" applyFill="1" applyBorder="1" applyAlignment="1">
      <alignment horizontal="center" vertical="center" wrapText="1"/>
      <protection/>
    </xf>
    <xf numFmtId="0" fontId="7" fillId="34" borderId="64" xfId="60" applyFont="1" applyFill="1" applyBorder="1" applyAlignment="1">
      <alignment horizontal="center" vertical="center" wrapText="1"/>
      <protection/>
    </xf>
    <xf numFmtId="0" fontId="7" fillId="0" borderId="29" xfId="71" applyFont="1" applyFill="1" applyBorder="1" applyAlignment="1">
      <alignment horizontal="center" vertical="center" wrapText="1"/>
      <protection/>
    </xf>
    <xf numFmtId="0" fontId="7" fillId="0" borderId="13" xfId="71" applyFont="1" applyFill="1" applyBorder="1" applyAlignment="1">
      <alignment horizontal="center" vertical="center" wrapText="1"/>
      <protection/>
    </xf>
    <xf numFmtId="0" fontId="7" fillId="0" borderId="36" xfId="71" applyFont="1" applyFill="1" applyBorder="1" applyAlignment="1">
      <alignment horizontal="center" vertical="center" wrapText="1"/>
      <protection/>
    </xf>
    <xf numFmtId="0" fontId="7" fillId="0" borderId="10" xfId="71" applyFont="1" applyFill="1" applyBorder="1" applyAlignment="1">
      <alignment horizontal="center" vertical="center" wrapText="1"/>
      <protection/>
    </xf>
    <xf numFmtId="2" fontId="7" fillId="0" borderId="29" xfId="71" applyNumberFormat="1" applyFont="1" applyFill="1" applyBorder="1" applyAlignment="1">
      <alignment horizontal="center" vertical="center" wrapText="1"/>
      <protection/>
    </xf>
    <xf numFmtId="2" fontId="7" fillId="0" borderId="13" xfId="71" applyNumberFormat="1" applyFont="1" applyFill="1" applyBorder="1" applyAlignment="1">
      <alignment horizontal="center" vertical="center" wrapText="1"/>
      <protection/>
    </xf>
    <xf numFmtId="2" fontId="7" fillId="0" borderId="10" xfId="71" applyNumberFormat="1" applyFont="1" applyFill="1" applyBorder="1" applyAlignment="1">
      <alignment horizontal="center" vertical="center" wrapText="1"/>
      <protection/>
    </xf>
    <xf numFmtId="0" fontId="7" fillId="33" borderId="11" xfId="71" applyFont="1" applyFill="1" applyBorder="1" applyAlignment="1">
      <alignment horizontal="center" vertical="center" wrapText="1"/>
      <protection/>
    </xf>
    <xf numFmtId="0" fontId="7" fillId="33" borderId="12" xfId="71" applyFont="1" applyFill="1" applyBorder="1" applyAlignment="1">
      <alignment horizontal="center" vertical="center" wrapText="1"/>
      <protection/>
    </xf>
    <xf numFmtId="0" fontId="6" fillId="0" borderId="36" xfId="71" applyFont="1" applyBorder="1" applyAlignment="1">
      <alignment horizontal="center" vertical="center" wrapText="1"/>
      <protection/>
    </xf>
    <xf numFmtId="0" fontId="6" fillId="0" borderId="40" xfId="71" applyFont="1" applyBorder="1" applyAlignment="1">
      <alignment horizontal="center" vertical="center" wrapText="1"/>
      <protection/>
    </xf>
    <xf numFmtId="2" fontId="6" fillId="0" borderId="58" xfId="71" applyNumberFormat="1" applyFont="1" applyBorder="1" applyAlignment="1">
      <alignment horizontal="center" vertical="center" wrapText="1"/>
      <protection/>
    </xf>
    <xf numFmtId="2" fontId="6" fillId="0" borderId="77" xfId="71" applyNumberFormat="1" applyFont="1" applyBorder="1" applyAlignment="1">
      <alignment horizontal="center" vertical="center" wrapText="1"/>
      <protection/>
    </xf>
    <xf numFmtId="0" fontId="6" fillId="33" borderId="13" xfId="71" applyFont="1" applyFill="1" applyBorder="1" applyAlignment="1">
      <alignment horizontal="center" vertical="center" wrapText="1"/>
      <protection/>
    </xf>
    <xf numFmtId="2" fontId="6" fillId="0" borderId="10" xfId="71" applyNumberFormat="1" applyFont="1" applyBorder="1" applyAlignment="1">
      <alignment horizontal="center" vertical="center" wrapText="1"/>
      <protection/>
    </xf>
    <xf numFmtId="2" fontId="6" fillId="0" borderId="17" xfId="71" applyNumberFormat="1" applyFont="1" applyBorder="1" applyAlignment="1">
      <alignment horizontal="center" vertical="center" wrapText="1"/>
      <protection/>
    </xf>
    <xf numFmtId="0" fontId="8" fillId="0" borderId="35" xfId="71" applyFont="1" applyBorder="1" applyAlignment="1">
      <alignment horizontal="center" vertical="center" wrapText="1"/>
      <protection/>
    </xf>
    <xf numFmtId="0" fontId="8" fillId="0" borderId="71" xfId="71" applyFont="1" applyBorder="1" applyAlignment="1">
      <alignment horizontal="center" vertical="center" wrapText="1"/>
      <protection/>
    </xf>
    <xf numFmtId="0" fontId="8" fillId="0" borderId="39" xfId="71" applyFont="1" applyBorder="1" applyAlignment="1">
      <alignment horizontal="center" vertical="center" wrapText="1"/>
      <protection/>
    </xf>
    <xf numFmtId="0" fontId="8" fillId="0" borderId="27" xfId="71" applyFont="1" applyBorder="1" applyAlignment="1">
      <alignment horizontal="center" vertical="center" wrapText="1"/>
      <protection/>
    </xf>
    <xf numFmtId="0" fontId="10" fillId="33" borderId="13" xfId="71" applyFont="1" applyFill="1" applyBorder="1" applyAlignment="1">
      <alignment horizontal="center" vertical="center" wrapText="1"/>
      <protection/>
    </xf>
    <xf numFmtId="0" fontId="10" fillId="0" borderId="31" xfId="71" applyFont="1" applyBorder="1" applyAlignment="1">
      <alignment horizontal="center" vertical="center" wrapText="1"/>
      <protection/>
    </xf>
    <xf numFmtId="0" fontId="10" fillId="0" borderId="81" xfId="71" applyFont="1" applyBorder="1" applyAlignment="1">
      <alignment horizontal="center" vertical="center" wrapText="1"/>
      <protection/>
    </xf>
    <xf numFmtId="0" fontId="10" fillId="0" borderId="28" xfId="71" applyFont="1" applyBorder="1" applyAlignment="1">
      <alignment horizontal="center" vertical="center" wrapText="1"/>
      <protection/>
    </xf>
    <xf numFmtId="0" fontId="10" fillId="0" borderId="20" xfId="71" applyFont="1" applyBorder="1" applyAlignment="1">
      <alignment horizontal="center" vertical="center" wrapText="1"/>
      <protection/>
    </xf>
    <xf numFmtId="0" fontId="3" fillId="0" borderId="0" xfId="71" applyFont="1" applyAlignment="1">
      <alignment horizontal="center" vertical="center" wrapText="1"/>
      <protection/>
    </xf>
    <xf numFmtId="0" fontId="12" fillId="0" borderId="0" xfId="71" applyFont="1" applyAlignment="1">
      <alignment horizontal="center" vertical="center" wrapText="1"/>
      <protection/>
    </xf>
    <xf numFmtId="0" fontId="2" fillId="0" borderId="0" xfId="71" applyFont="1" applyAlignment="1">
      <alignment horizontal="center" vertical="center" wrapText="1"/>
      <protection/>
    </xf>
    <xf numFmtId="0" fontId="4" fillId="0" borderId="0" xfId="71" applyFont="1" applyAlignment="1">
      <alignment horizontal="center" vertical="center" wrapText="1"/>
      <protection/>
    </xf>
    <xf numFmtId="0" fontId="11" fillId="0" borderId="0" xfId="71" applyFont="1" applyAlignment="1">
      <alignment horizontal="center" vertical="center" wrapText="1"/>
      <protection/>
    </xf>
    <xf numFmtId="0" fontId="2" fillId="0" borderId="78" xfId="71" applyFont="1" applyBorder="1" applyAlignment="1">
      <alignment horizontal="center" vertical="center" wrapText="1"/>
      <protection/>
    </xf>
    <xf numFmtId="0" fontId="2" fillId="0" borderId="79" xfId="71" applyFont="1" applyBorder="1" applyAlignment="1">
      <alignment horizontal="center" vertical="center" wrapText="1"/>
      <protection/>
    </xf>
    <xf numFmtId="0" fontId="2" fillId="0" borderId="80" xfId="71" applyFont="1" applyBorder="1" applyAlignment="1">
      <alignment horizontal="center" vertical="center" wrapText="1"/>
      <protection/>
    </xf>
    <xf numFmtId="0" fontId="5" fillId="0" borderId="14" xfId="71" applyFont="1" applyBorder="1" applyAlignment="1">
      <alignment horizontal="center" vertical="center" wrapText="1"/>
      <protection/>
    </xf>
    <xf numFmtId="0" fontId="5" fillId="0" borderId="15" xfId="71" applyFont="1" applyBorder="1" applyAlignment="1">
      <alignment horizontal="center" vertical="center" wrapText="1"/>
      <protection/>
    </xf>
    <xf numFmtId="0" fontId="10" fillId="0" borderId="18" xfId="71" applyFont="1" applyBorder="1" applyAlignment="1">
      <alignment horizontal="center" vertical="center" wrapText="1"/>
      <protection/>
    </xf>
    <xf numFmtId="0" fontId="10" fillId="0" borderId="77" xfId="71" applyFont="1" applyBorder="1" applyAlignment="1">
      <alignment horizontal="center" vertical="center" wrapText="1"/>
      <protection/>
    </xf>
    <xf numFmtId="0" fontId="10" fillId="0" borderId="54" xfId="71" applyFont="1" applyBorder="1" applyAlignment="1">
      <alignment horizontal="center" vertical="center" wrapText="1"/>
      <protection/>
    </xf>
    <xf numFmtId="0" fontId="10" fillId="0" borderId="75" xfId="71" applyFont="1" applyBorder="1" applyAlignment="1">
      <alignment horizontal="center" vertical="center" wrapText="1"/>
      <protection/>
    </xf>
    <xf numFmtId="0" fontId="10" fillId="0" borderId="55" xfId="71" applyNumberFormat="1" applyFont="1" applyBorder="1" applyAlignment="1">
      <alignment horizontal="center" vertical="center" textRotation="90" wrapText="1"/>
      <protection/>
    </xf>
    <xf numFmtId="0" fontId="10" fillId="0" borderId="82" xfId="71" applyNumberFormat="1" applyFont="1" applyBorder="1" applyAlignment="1">
      <alignment horizontal="center" vertical="center" textRotation="90" wrapText="1"/>
      <protection/>
    </xf>
    <xf numFmtId="0" fontId="7" fillId="0" borderId="26" xfId="71" applyFont="1" applyBorder="1" applyAlignment="1">
      <alignment horizontal="center" vertical="center" wrapText="1"/>
      <protection/>
    </xf>
    <xf numFmtId="0" fontId="7" fillId="0" borderId="68" xfId="71" applyFont="1" applyBorder="1" applyAlignment="1">
      <alignment horizontal="center" vertical="center" wrapText="1"/>
      <protection/>
    </xf>
    <xf numFmtId="0" fontId="7" fillId="0" borderId="64" xfId="71" applyFont="1" applyBorder="1" applyAlignment="1">
      <alignment horizontal="center" vertical="center" wrapText="1"/>
      <protection/>
    </xf>
    <xf numFmtId="0" fontId="7" fillId="36" borderId="0" xfId="71" applyFont="1" applyFill="1" applyAlignment="1">
      <alignment horizontal="center" vertical="center" wrapText="1"/>
      <protection/>
    </xf>
    <xf numFmtId="2" fontId="7" fillId="0" borderId="16" xfId="71" applyNumberFormat="1" applyFont="1" applyBorder="1" applyAlignment="1">
      <alignment horizontal="center" vertical="center" wrapText="1"/>
      <protection/>
    </xf>
    <xf numFmtId="2" fontId="7" fillId="0" borderId="17" xfId="71" applyNumberFormat="1" applyFont="1" applyBorder="1" applyAlignment="1">
      <alignment horizontal="center" vertical="center" wrapText="1"/>
      <protection/>
    </xf>
    <xf numFmtId="0" fontId="7" fillId="33" borderId="41" xfId="71" applyFont="1" applyFill="1" applyBorder="1" applyAlignment="1">
      <alignment horizontal="center" vertical="center" wrapText="1"/>
      <protection/>
    </xf>
    <xf numFmtId="0" fontId="7" fillId="33" borderId="12" xfId="71" applyFont="1" applyFill="1" applyBorder="1" applyAlignment="1">
      <alignment horizontal="center" vertical="center" wrapText="1"/>
      <protection/>
    </xf>
    <xf numFmtId="0" fontId="7" fillId="0" borderId="14" xfId="71" applyFont="1" applyBorder="1" applyAlignment="1">
      <alignment horizontal="center" vertical="center" wrapText="1"/>
      <protection/>
    </xf>
    <xf numFmtId="0" fontId="7" fillId="0" borderId="15" xfId="71" applyFont="1" applyBorder="1" applyAlignment="1">
      <alignment horizontal="center" vertical="center" wrapText="1"/>
      <protection/>
    </xf>
    <xf numFmtId="0" fontId="7" fillId="0" borderId="16" xfId="71" applyFont="1" applyBorder="1" applyAlignment="1">
      <alignment horizontal="center" vertical="center" wrapText="1"/>
      <protection/>
    </xf>
    <xf numFmtId="0" fontId="7" fillId="0" borderId="17" xfId="71" applyFont="1" applyBorder="1" applyAlignment="1">
      <alignment horizontal="center" vertical="center" wrapText="1"/>
      <protection/>
    </xf>
    <xf numFmtId="0" fontId="6" fillId="0" borderId="58" xfId="71" applyFont="1" applyBorder="1" applyAlignment="1">
      <alignment horizontal="center" vertical="center" wrapText="1"/>
      <protection/>
    </xf>
    <xf numFmtId="0" fontId="6" fillId="0" borderId="77" xfId="71" applyFont="1" applyBorder="1" applyAlignment="1">
      <alignment horizontal="center" vertical="center" wrapText="1"/>
      <protection/>
    </xf>
    <xf numFmtId="0" fontId="6" fillId="36" borderId="13" xfId="71" applyFont="1" applyFill="1" applyBorder="1" applyAlignment="1">
      <alignment horizontal="center" vertical="center" wrapText="1"/>
      <protection/>
    </xf>
    <xf numFmtId="0" fontId="6" fillId="0" borderId="10" xfId="71" applyFont="1" applyBorder="1" applyAlignment="1">
      <alignment horizontal="center" vertical="center" wrapText="1"/>
      <protection/>
    </xf>
    <xf numFmtId="0" fontId="6" fillId="0" borderId="17" xfId="71" applyFont="1" applyBorder="1" applyAlignment="1">
      <alignment horizontal="center" vertical="center" wrapText="1"/>
      <protection/>
    </xf>
    <xf numFmtId="0" fontId="10" fillId="36" borderId="13" xfId="71" applyFont="1" applyFill="1" applyBorder="1" applyAlignment="1">
      <alignment horizontal="center" vertical="center" wrapText="1"/>
      <protection/>
    </xf>
    <xf numFmtId="0" fontId="10" fillId="0" borderId="33" xfId="71" applyFont="1" applyBorder="1" applyAlignment="1">
      <alignment horizontal="center" vertical="center" wrapText="1"/>
      <protection/>
    </xf>
    <xf numFmtId="0" fontId="10" fillId="0" borderId="22" xfId="71" applyFont="1" applyBorder="1" applyAlignment="1">
      <alignment horizontal="center" vertical="center" wrapText="1"/>
      <protection/>
    </xf>
    <xf numFmtId="0" fontId="10" fillId="0" borderId="55" xfId="71" applyFont="1" applyBorder="1" applyAlignment="1">
      <alignment horizontal="center" vertical="center" textRotation="90" wrapText="1"/>
      <protection/>
    </xf>
    <xf numFmtId="0" fontId="10" fillId="0" borderId="82" xfId="71" applyFont="1" applyBorder="1" applyAlignment="1">
      <alignment horizontal="center" vertical="center" textRotation="90" wrapText="1"/>
      <protection/>
    </xf>
    <xf numFmtId="0" fontId="6" fillId="36" borderId="36" xfId="71" applyFont="1" applyFill="1" applyBorder="1" applyAlignment="1">
      <alignment horizontal="center" vertical="center" wrapText="1"/>
      <protection/>
    </xf>
    <xf numFmtId="0" fontId="6" fillId="36" borderId="40" xfId="71" applyFont="1" applyFill="1" applyBorder="1" applyAlignment="1">
      <alignment horizontal="center" vertical="center" wrapText="1"/>
      <protection/>
    </xf>
    <xf numFmtId="0" fontId="6" fillId="36" borderId="58" xfId="71" applyFont="1" applyFill="1" applyBorder="1" applyAlignment="1">
      <alignment horizontal="center" vertical="center" wrapText="1"/>
      <protection/>
    </xf>
    <xf numFmtId="0" fontId="6" fillId="36" borderId="77" xfId="71" applyFont="1" applyFill="1" applyBorder="1" applyAlignment="1">
      <alignment horizontal="center" vertical="center" wrapText="1"/>
      <protection/>
    </xf>
    <xf numFmtId="0" fontId="6" fillId="36" borderId="10" xfId="71" applyFont="1" applyFill="1" applyBorder="1" applyAlignment="1">
      <alignment horizontal="center" vertical="center" wrapText="1"/>
      <protection/>
    </xf>
    <xf numFmtId="0" fontId="6" fillId="36" borderId="17" xfId="71" applyFont="1" applyFill="1" applyBorder="1" applyAlignment="1">
      <alignment horizontal="center" vertical="center" wrapText="1"/>
      <protection/>
    </xf>
    <xf numFmtId="0" fontId="8" fillId="36" borderId="35" xfId="71" applyFont="1" applyFill="1" applyBorder="1" applyAlignment="1">
      <alignment horizontal="center" vertical="center" wrapText="1"/>
      <protection/>
    </xf>
    <xf numFmtId="0" fontId="8" fillId="36" borderId="71" xfId="71" applyFont="1" applyFill="1" applyBorder="1" applyAlignment="1">
      <alignment horizontal="center" vertical="center" wrapText="1"/>
      <protection/>
    </xf>
    <xf numFmtId="0" fontId="8" fillId="36" borderId="39" xfId="71" applyFont="1" applyFill="1" applyBorder="1" applyAlignment="1">
      <alignment horizontal="center" vertical="center" wrapText="1"/>
      <protection/>
    </xf>
    <xf numFmtId="0" fontId="8" fillId="36" borderId="27" xfId="71" applyFont="1" applyFill="1" applyBorder="1" applyAlignment="1">
      <alignment horizontal="center" vertical="center" wrapText="1"/>
      <protection/>
    </xf>
    <xf numFmtId="0" fontId="10" fillId="36" borderId="31" xfId="71" applyFont="1" applyFill="1" applyBorder="1" applyAlignment="1">
      <alignment horizontal="center" vertical="center" wrapText="1"/>
      <protection/>
    </xf>
    <xf numFmtId="0" fontId="10" fillId="36" borderId="81" xfId="71" applyFont="1" applyFill="1" applyBorder="1" applyAlignment="1">
      <alignment horizontal="center" vertical="center" wrapText="1"/>
      <protection/>
    </xf>
    <xf numFmtId="0" fontId="10" fillId="36" borderId="28" xfId="71" applyFont="1" applyFill="1" applyBorder="1" applyAlignment="1">
      <alignment horizontal="center" vertical="center" wrapText="1"/>
      <protection/>
    </xf>
    <xf numFmtId="0" fontId="10" fillId="36" borderId="20" xfId="71" applyFont="1" applyFill="1" applyBorder="1" applyAlignment="1">
      <alignment horizontal="center" vertical="center" wrapText="1"/>
      <protection/>
    </xf>
    <xf numFmtId="0" fontId="12" fillId="0" borderId="0" xfId="71" applyFont="1" applyFill="1" applyAlignment="1">
      <alignment horizontal="center" vertical="center" wrapText="1"/>
      <protection/>
    </xf>
    <xf numFmtId="0" fontId="2" fillId="0" borderId="0" xfId="71" applyFont="1" applyFill="1" applyAlignment="1">
      <alignment horizontal="center" vertical="center" wrapText="1"/>
      <protection/>
    </xf>
    <xf numFmtId="0" fontId="2" fillId="36" borderId="78" xfId="71" applyFont="1" applyFill="1" applyBorder="1" applyAlignment="1">
      <alignment horizontal="center" vertical="center" wrapText="1"/>
      <protection/>
    </xf>
    <xf numFmtId="0" fontId="2" fillId="36" borderId="79" xfId="71" applyFont="1" applyFill="1" applyBorder="1" applyAlignment="1">
      <alignment horizontal="center" vertical="center" wrapText="1"/>
      <protection/>
    </xf>
    <xf numFmtId="0" fontId="2" fillId="36" borderId="80" xfId="71" applyFont="1" applyFill="1" applyBorder="1" applyAlignment="1">
      <alignment horizontal="center" vertical="center" wrapText="1"/>
      <protection/>
    </xf>
    <xf numFmtId="0" fontId="5" fillId="36" borderId="14" xfId="71" applyFont="1" applyFill="1" applyBorder="1" applyAlignment="1">
      <alignment horizontal="center" vertical="center" wrapText="1"/>
      <protection/>
    </xf>
    <xf numFmtId="0" fontId="5" fillId="36" borderId="15" xfId="71" applyFont="1" applyFill="1" applyBorder="1" applyAlignment="1">
      <alignment horizontal="center" vertical="center" wrapText="1"/>
      <protection/>
    </xf>
    <xf numFmtId="0" fontId="10" fillId="36" borderId="18" xfId="71" applyFont="1" applyFill="1" applyBorder="1" applyAlignment="1">
      <alignment horizontal="center" vertical="center" wrapText="1"/>
      <protection/>
    </xf>
    <xf numFmtId="0" fontId="10" fillId="36" borderId="77" xfId="71" applyFont="1" applyFill="1" applyBorder="1" applyAlignment="1">
      <alignment horizontal="center" vertical="center" wrapText="1"/>
      <protection/>
    </xf>
    <xf numFmtId="0" fontId="10" fillId="36" borderId="54" xfId="71" applyFont="1" applyFill="1" applyBorder="1" applyAlignment="1">
      <alignment horizontal="center" vertical="center" wrapText="1"/>
      <protection/>
    </xf>
    <xf numFmtId="0" fontId="10" fillId="36" borderId="75" xfId="71" applyFont="1" applyFill="1" applyBorder="1" applyAlignment="1">
      <alignment horizontal="center" vertical="center" wrapText="1"/>
      <protection/>
    </xf>
    <xf numFmtId="0" fontId="10" fillId="36" borderId="55" xfId="71" applyNumberFormat="1" applyFont="1" applyFill="1" applyBorder="1" applyAlignment="1">
      <alignment horizontal="center" vertical="center" textRotation="90" wrapText="1"/>
      <protection/>
    </xf>
    <xf numFmtId="0" fontId="10" fillId="36" borderId="82" xfId="71" applyNumberFormat="1" applyFont="1" applyFill="1" applyBorder="1" applyAlignment="1">
      <alignment horizontal="center" vertical="center" textRotation="90" wrapText="1"/>
      <protection/>
    </xf>
    <xf numFmtId="0" fontId="2" fillId="33" borderId="77" xfId="63" applyFont="1" applyFill="1" applyBorder="1" applyAlignment="1">
      <alignment horizontal="center" vertical="center" wrapText="1"/>
      <protection/>
    </xf>
    <xf numFmtId="0" fontId="2" fillId="33" borderId="0" xfId="63" applyFont="1" applyFill="1" applyBorder="1" applyAlignment="1">
      <alignment horizontal="center" vertical="center" wrapText="1"/>
      <protection/>
    </xf>
    <xf numFmtId="0" fontId="2" fillId="0" borderId="0" xfId="57" applyFont="1" applyAlignment="1">
      <alignment horizontal="left" vertical="center" wrapText="1"/>
      <protection/>
    </xf>
    <xf numFmtId="0" fontId="7" fillId="36" borderId="25" xfId="57" applyFont="1" applyFill="1" applyBorder="1" applyAlignment="1">
      <alignment horizontal="center" vertical="center" wrapText="1"/>
      <protection/>
    </xf>
    <xf numFmtId="0" fontId="7" fillId="36" borderId="64" xfId="57" applyFont="1" applyFill="1" applyBorder="1" applyAlignment="1">
      <alignment horizontal="center" vertical="center" wrapText="1"/>
      <protection/>
    </xf>
    <xf numFmtId="0" fontId="10" fillId="36" borderId="42" xfId="57" applyFont="1" applyFill="1" applyBorder="1" applyAlignment="1">
      <alignment horizontal="center" vertical="center" wrapText="1"/>
      <protection/>
    </xf>
    <xf numFmtId="0" fontId="10" fillId="36" borderId="43" xfId="57" applyFont="1" applyFill="1" applyBorder="1" applyAlignment="1">
      <alignment horizontal="center" vertical="center" wrapText="1"/>
      <protection/>
    </xf>
    <xf numFmtId="0" fontId="10" fillId="36" borderId="44" xfId="57" applyFont="1" applyFill="1" applyBorder="1" applyAlignment="1">
      <alignment horizontal="center" vertical="center" wrapText="1"/>
      <protection/>
    </xf>
    <xf numFmtId="182" fontId="10" fillId="36" borderId="42" xfId="57" applyNumberFormat="1" applyFont="1" applyFill="1" applyBorder="1" applyAlignment="1">
      <alignment horizontal="center" vertical="center" wrapText="1"/>
      <protection/>
    </xf>
    <xf numFmtId="182" fontId="10" fillId="36" borderId="43" xfId="57" applyNumberFormat="1" applyFont="1" applyFill="1" applyBorder="1" applyAlignment="1">
      <alignment horizontal="center" vertical="center" wrapText="1"/>
      <protection/>
    </xf>
    <xf numFmtId="182" fontId="10" fillId="36" borderId="44" xfId="57" applyNumberFormat="1" applyFont="1" applyFill="1" applyBorder="1" applyAlignment="1">
      <alignment horizontal="center" vertical="center" wrapText="1"/>
      <protection/>
    </xf>
    <xf numFmtId="182" fontId="10" fillId="36" borderId="71" xfId="57" applyNumberFormat="1" applyFont="1" applyFill="1" applyBorder="1" applyAlignment="1">
      <alignment horizontal="center" vertical="center" wrapText="1"/>
      <protection/>
    </xf>
    <xf numFmtId="182" fontId="10" fillId="36" borderId="73" xfId="57" applyNumberFormat="1" applyFont="1" applyFill="1" applyBorder="1" applyAlignment="1">
      <alignment horizontal="center" vertical="center" wrapText="1"/>
      <protection/>
    </xf>
    <xf numFmtId="182" fontId="10" fillId="36" borderId="74" xfId="57" applyNumberFormat="1" applyFont="1" applyFill="1" applyBorder="1" applyAlignment="1">
      <alignment horizontal="center" vertical="center" wrapText="1"/>
      <protection/>
    </xf>
    <xf numFmtId="0" fontId="10" fillId="33" borderId="11" xfId="57" applyFont="1" applyFill="1" applyBorder="1" applyAlignment="1">
      <alignment horizontal="center" vertical="center" wrapText="1"/>
      <protection/>
    </xf>
    <xf numFmtId="0" fontId="10" fillId="33" borderId="12" xfId="57" applyFont="1" applyFill="1" applyBorder="1" applyAlignment="1">
      <alignment horizontal="center" vertical="center" wrapText="1"/>
      <protection/>
    </xf>
    <xf numFmtId="0" fontId="10" fillId="33" borderId="19" xfId="57" applyFont="1" applyFill="1" applyBorder="1" applyAlignment="1">
      <alignment horizontal="center" vertical="center" wrapText="1"/>
      <protection/>
    </xf>
    <xf numFmtId="0" fontId="7" fillId="36" borderId="42" xfId="57" applyFont="1" applyFill="1" applyBorder="1" applyAlignment="1">
      <alignment horizontal="center" vertical="center" wrapText="1"/>
      <protection/>
    </xf>
    <xf numFmtId="0" fontId="7" fillId="36" borderId="43" xfId="57" applyFont="1" applyFill="1" applyBorder="1" applyAlignment="1">
      <alignment horizontal="center" vertical="center" wrapText="1"/>
      <protection/>
    </xf>
    <xf numFmtId="0" fontId="7" fillId="36" borderId="44" xfId="57" applyFont="1" applyFill="1" applyBorder="1" applyAlignment="1">
      <alignment horizontal="center" vertical="center" wrapText="1"/>
      <protection/>
    </xf>
    <xf numFmtId="2" fontId="7" fillId="36" borderId="71" xfId="57" applyNumberFormat="1" applyFont="1" applyFill="1" applyBorder="1" applyAlignment="1">
      <alignment horizontal="center" vertical="center" wrapText="1"/>
      <protection/>
    </xf>
    <xf numFmtId="2" fontId="7" fillId="36" borderId="73" xfId="57" applyNumberFormat="1" applyFont="1" applyFill="1" applyBorder="1" applyAlignment="1">
      <alignment horizontal="center" vertical="center" wrapText="1"/>
      <protection/>
    </xf>
    <xf numFmtId="2" fontId="7" fillId="36" borderId="74" xfId="57" applyNumberFormat="1" applyFont="1" applyFill="1" applyBorder="1" applyAlignment="1">
      <alignment horizontal="center" vertical="center" wrapText="1"/>
      <protection/>
    </xf>
    <xf numFmtId="0" fontId="2" fillId="33" borderId="11" xfId="57" applyFont="1" applyFill="1" applyBorder="1" applyAlignment="1">
      <alignment horizontal="center" vertical="center" wrapText="1"/>
      <protection/>
    </xf>
    <xf numFmtId="0" fontId="2" fillId="33" borderId="12" xfId="57" applyFont="1" applyFill="1" applyBorder="1" applyAlignment="1">
      <alignment horizontal="center" vertical="center" wrapText="1"/>
      <protection/>
    </xf>
    <xf numFmtId="0" fontId="2" fillId="33" borderId="19" xfId="57" applyFont="1" applyFill="1" applyBorder="1" applyAlignment="1">
      <alignment horizontal="center" vertical="center" wrapText="1"/>
      <protection/>
    </xf>
    <xf numFmtId="2" fontId="7" fillId="36" borderId="42" xfId="57" applyNumberFormat="1" applyFont="1" applyFill="1" applyBorder="1" applyAlignment="1">
      <alignment horizontal="center" vertical="center" wrapText="1"/>
      <protection/>
    </xf>
    <xf numFmtId="2" fontId="7" fillId="36" borderId="43" xfId="57" applyNumberFormat="1" applyFont="1" applyFill="1" applyBorder="1" applyAlignment="1">
      <alignment horizontal="center" vertical="center" wrapText="1"/>
      <protection/>
    </xf>
    <xf numFmtId="2" fontId="7" fillId="36" borderId="44" xfId="57" applyNumberFormat="1" applyFont="1" applyFill="1" applyBorder="1" applyAlignment="1">
      <alignment horizontal="center" vertical="center" wrapText="1"/>
      <protection/>
    </xf>
    <xf numFmtId="182" fontId="7" fillId="36" borderId="71" xfId="57" applyNumberFormat="1" applyFont="1" applyFill="1" applyBorder="1" applyAlignment="1">
      <alignment horizontal="center" vertical="center" wrapText="1"/>
      <protection/>
    </xf>
    <xf numFmtId="182" fontId="7" fillId="36" borderId="73" xfId="57" applyNumberFormat="1" applyFont="1" applyFill="1" applyBorder="1" applyAlignment="1">
      <alignment horizontal="center" vertical="center" wrapText="1"/>
      <protection/>
    </xf>
    <xf numFmtId="182" fontId="7" fillId="36" borderId="74" xfId="57" applyNumberFormat="1" applyFont="1" applyFill="1" applyBorder="1" applyAlignment="1">
      <alignment horizontal="center" vertical="center" wrapText="1"/>
      <protection/>
    </xf>
    <xf numFmtId="0" fontId="7" fillId="36" borderId="71" xfId="57" applyFont="1" applyFill="1" applyBorder="1" applyAlignment="1">
      <alignment horizontal="center" vertical="center" wrapText="1"/>
      <protection/>
    </xf>
    <xf numFmtId="0" fontId="7" fillId="36" borderId="73" xfId="57" applyFont="1" applyFill="1" applyBorder="1" applyAlignment="1">
      <alignment horizontal="center" vertical="center" wrapText="1"/>
      <protection/>
    </xf>
    <xf numFmtId="0" fontId="7" fillId="36" borderId="74" xfId="57" applyFont="1" applyFill="1" applyBorder="1" applyAlignment="1">
      <alignment horizontal="center" vertical="center" wrapText="1"/>
      <protection/>
    </xf>
    <xf numFmtId="2" fontId="7" fillId="0" borderId="14" xfId="0" applyNumberFormat="1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36" xfId="57" applyFont="1" applyBorder="1" applyAlignment="1">
      <alignment horizontal="center" vertical="center" wrapText="1"/>
      <protection/>
    </xf>
    <xf numFmtId="0" fontId="6" fillId="0" borderId="40" xfId="57" applyFont="1" applyBorder="1" applyAlignment="1">
      <alignment horizontal="center" vertical="center" wrapText="1"/>
      <protection/>
    </xf>
    <xf numFmtId="0" fontId="6" fillId="0" borderId="58" xfId="57" applyFont="1" applyBorder="1" applyAlignment="1">
      <alignment horizontal="center" vertical="center" wrapText="1"/>
      <protection/>
    </xf>
    <xf numFmtId="0" fontId="6" fillId="0" borderId="77" xfId="57" applyFont="1" applyBorder="1" applyAlignment="1">
      <alignment horizontal="center" vertical="center" wrapText="1"/>
      <protection/>
    </xf>
    <xf numFmtId="0" fontId="6" fillId="33" borderId="13" xfId="57" applyFont="1" applyFill="1" applyBorder="1" applyAlignment="1">
      <alignment horizontal="center" vertical="center" wrapText="1"/>
      <protection/>
    </xf>
    <xf numFmtId="0" fontId="7" fillId="36" borderId="62" xfId="57" applyFont="1" applyFill="1" applyBorder="1" applyAlignment="1">
      <alignment horizontal="center" vertical="center" wrapText="1"/>
      <protection/>
    </xf>
    <xf numFmtId="0" fontId="7" fillId="36" borderId="72" xfId="57" applyFont="1" applyFill="1" applyBorder="1" applyAlignment="1">
      <alignment horizontal="center" vertical="center" wrapText="1"/>
      <protection/>
    </xf>
    <xf numFmtId="0" fontId="6" fillId="0" borderId="10" xfId="57" applyFont="1" applyBorder="1" applyAlignment="1">
      <alignment horizontal="center" vertical="center" wrapText="1"/>
      <protection/>
    </xf>
    <xf numFmtId="0" fontId="6" fillId="0" borderId="17" xfId="57" applyFont="1" applyBorder="1" applyAlignment="1">
      <alignment horizontal="center" vertical="center" wrapText="1"/>
      <protection/>
    </xf>
    <xf numFmtId="0" fontId="8" fillId="19" borderId="35" xfId="57" applyFont="1" applyFill="1" applyBorder="1" applyAlignment="1">
      <alignment horizontal="center" vertical="center" wrapText="1"/>
      <protection/>
    </xf>
    <xf numFmtId="0" fontId="8" fillId="19" borderId="71" xfId="57" applyFont="1" applyFill="1" applyBorder="1" applyAlignment="1">
      <alignment horizontal="center" vertical="center" wrapText="1"/>
      <protection/>
    </xf>
    <xf numFmtId="0" fontId="8" fillId="19" borderId="39" xfId="57" applyFont="1" applyFill="1" applyBorder="1" applyAlignment="1">
      <alignment horizontal="center" vertical="center" wrapText="1"/>
      <protection/>
    </xf>
    <xf numFmtId="0" fontId="8" fillId="42" borderId="35" xfId="57" applyFont="1" applyFill="1" applyBorder="1" applyAlignment="1">
      <alignment horizontal="center" vertical="center" wrapText="1"/>
      <protection/>
    </xf>
    <xf numFmtId="0" fontId="8" fillId="42" borderId="71" xfId="57" applyFont="1" applyFill="1" applyBorder="1" applyAlignment="1">
      <alignment horizontal="center" vertical="center" wrapText="1"/>
      <protection/>
    </xf>
    <xf numFmtId="0" fontId="8" fillId="42" borderId="39" xfId="57" applyFont="1" applyFill="1" applyBorder="1" applyAlignment="1">
      <alignment horizontal="center" vertical="center" wrapText="1"/>
      <protection/>
    </xf>
    <xf numFmtId="0" fontId="8" fillId="18" borderId="27" xfId="57" applyFont="1" applyFill="1" applyBorder="1" applyAlignment="1">
      <alignment horizontal="center" vertical="center" wrapText="1"/>
      <protection/>
    </xf>
    <xf numFmtId="0" fontId="8" fillId="18" borderId="35" xfId="57" applyFont="1" applyFill="1" applyBorder="1" applyAlignment="1">
      <alignment horizontal="center" vertical="center" wrapText="1"/>
      <protection/>
    </xf>
    <xf numFmtId="0" fontId="10" fillId="33" borderId="13" xfId="57" applyFont="1" applyFill="1" applyBorder="1" applyAlignment="1">
      <alignment horizontal="center" vertical="center" wrapText="1"/>
      <protection/>
    </xf>
    <xf numFmtId="0" fontId="7" fillId="0" borderId="31" xfId="57" applyFont="1" applyBorder="1" applyAlignment="1">
      <alignment horizontal="center" vertical="center" wrapText="1"/>
      <protection/>
    </xf>
    <xf numFmtId="0" fontId="7" fillId="0" borderId="81" xfId="57" applyFont="1" applyBorder="1" applyAlignment="1">
      <alignment horizontal="center" vertical="center" wrapText="1"/>
      <protection/>
    </xf>
    <xf numFmtId="0" fontId="7" fillId="0" borderId="28" xfId="57" applyFont="1" applyBorder="1" applyAlignment="1">
      <alignment horizontal="center" vertical="center" wrapText="1"/>
      <protection/>
    </xf>
    <xf numFmtId="0" fontId="7" fillId="0" borderId="20" xfId="57" applyFont="1" applyBorder="1" applyAlignment="1">
      <alignment horizontal="center" vertical="center" wrapText="1"/>
      <protection/>
    </xf>
    <xf numFmtId="0" fontId="3" fillId="0" borderId="0" xfId="57" applyFont="1" applyAlignment="1">
      <alignment horizontal="center" vertical="center" wrapText="1"/>
      <protection/>
    </xf>
    <xf numFmtId="0" fontId="4" fillId="0" borderId="0" xfId="57" applyFont="1" applyAlignment="1">
      <alignment horizontal="center" vertical="center" wrapText="1"/>
      <protection/>
    </xf>
    <xf numFmtId="0" fontId="14" fillId="0" borderId="0" xfId="57" applyFont="1" applyAlignment="1">
      <alignment horizontal="center" vertical="center" wrapText="1"/>
      <protection/>
    </xf>
    <xf numFmtId="0" fontId="2" fillId="0" borderId="78" xfId="57" applyFont="1" applyBorder="1" applyAlignment="1">
      <alignment horizontal="center" vertical="center" wrapText="1"/>
      <protection/>
    </xf>
    <xf numFmtId="0" fontId="2" fillId="0" borderId="79" xfId="57" applyFont="1" applyBorder="1" applyAlignment="1">
      <alignment horizontal="center" vertical="center" wrapText="1"/>
      <protection/>
    </xf>
    <xf numFmtId="0" fontId="2" fillId="0" borderId="80" xfId="57" applyFont="1" applyBorder="1" applyAlignment="1">
      <alignment horizontal="center" vertical="center" wrapText="1"/>
      <protection/>
    </xf>
    <xf numFmtId="0" fontId="2" fillId="0" borderId="14" xfId="57" applyFont="1" applyBorder="1" applyAlignment="1">
      <alignment horizontal="center" vertical="center" wrapText="1"/>
      <protection/>
    </xf>
    <xf numFmtId="0" fontId="2" fillId="0" borderId="15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7" fillId="0" borderId="77" xfId="57" applyFont="1" applyBorder="1" applyAlignment="1">
      <alignment horizontal="center" vertical="center" wrapText="1"/>
      <protection/>
    </xf>
    <xf numFmtId="0" fontId="10" fillId="0" borderId="54" xfId="57" applyFont="1" applyBorder="1" applyAlignment="1">
      <alignment horizontal="center" vertical="center" wrapText="1"/>
      <protection/>
    </xf>
    <xf numFmtId="0" fontId="10" fillId="0" borderId="75" xfId="57" applyFont="1" applyBorder="1" applyAlignment="1">
      <alignment horizontal="center" vertical="center" wrapText="1"/>
      <protection/>
    </xf>
    <xf numFmtId="0" fontId="10" fillId="0" borderId="55" xfId="57" applyNumberFormat="1" applyFont="1" applyBorder="1" applyAlignment="1">
      <alignment horizontal="center" vertical="center" textRotation="90" wrapText="1"/>
      <protection/>
    </xf>
    <xf numFmtId="0" fontId="10" fillId="0" borderId="82" xfId="57" applyNumberFormat="1" applyFont="1" applyBorder="1" applyAlignment="1">
      <alignment horizontal="center" vertical="center" textRotation="90" wrapText="1"/>
      <protection/>
    </xf>
    <xf numFmtId="0" fontId="8" fillId="9" borderId="35" xfId="57" applyFont="1" applyFill="1" applyBorder="1" applyAlignment="1">
      <alignment horizontal="center" vertical="center" wrapText="1"/>
      <protection/>
    </xf>
    <xf numFmtId="0" fontId="8" fillId="9" borderId="71" xfId="57" applyFont="1" applyFill="1" applyBorder="1" applyAlignment="1">
      <alignment horizontal="center" vertical="center" wrapText="1"/>
      <protection/>
    </xf>
    <xf numFmtId="0" fontId="8" fillId="9" borderId="39" xfId="57" applyFont="1" applyFill="1" applyBorder="1" applyAlignment="1">
      <alignment horizontal="center" vertical="center" wrapText="1"/>
      <protection/>
    </xf>
    <xf numFmtId="0" fontId="7" fillId="0" borderId="70" xfId="71" applyFont="1" applyBorder="1" applyAlignment="1">
      <alignment horizontal="center" vertical="center" wrapText="1"/>
      <protection/>
    </xf>
    <xf numFmtId="0" fontId="7" fillId="0" borderId="0" xfId="71" applyFont="1" applyBorder="1" applyAlignment="1">
      <alignment horizontal="center" vertical="center" wrapText="1"/>
      <protection/>
    </xf>
    <xf numFmtId="0" fontId="7" fillId="0" borderId="18" xfId="71" applyFont="1" applyBorder="1" applyAlignment="1">
      <alignment horizontal="center" vertical="center" wrapText="1"/>
      <protection/>
    </xf>
    <xf numFmtId="0" fontId="7" fillId="0" borderId="77" xfId="71" applyFont="1" applyBorder="1" applyAlignment="1">
      <alignment horizontal="center" vertical="center" wrapText="1"/>
      <protection/>
    </xf>
    <xf numFmtId="0" fontId="7" fillId="33" borderId="24" xfId="71" applyFont="1" applyFill="1" applyBorder="1" applyAlignment="1">
      <alignment horizontal="center" vertical="center" wrapText="1"/>
      <protection/>
    </xf>
    <xf numFmtId="0" fontId="7" fillId="33" borderId="16" xfId="71" applyFont="1" applyFill="1" applyBorder="1" applyAlignment="1">
      <alignment horizontal="center" vertical="center" wrapText="1"/>
      <protection/>
    </xf>
    <xf numFmtId="0" fontId="6" fillId="33" borderId="58" xfId="71" applyFont="1" applyFill="1" applyBorder="1" applyAlignment="1">
      <alignment horizontal="center" vertical="center" wrapText="1"/>
      <protection/>
    </xf>
    <xf numFmtId="0" fontId="6" fillId="33" borderId="77" xfId="71" applyFont="1" applyFill="1" applyBorder="1" applyAlignment="1">
      <alignment horizontal="center" vertical="center" wrapText="1"/>
      <protection/>
    </xf>
    <xf numFmtId="0" fontId="6" fillId="33" borderId="10" xfId="71" applyFont="1" applyFill="1" applyBorder="1" applyAlignment="1">
      <alignment horizontal="center" vertical="center" wrapText="1"/>
      <protection/>
    </xf>
    <xf numFmtId="0" fontId="6" fillId="33" borderId="17" xfId="7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6" fillId="33" borderId="58" xfId="0" applyFont="1" applyFill="1" applyBorder="1" applyAlignment="1">
      <alignment horizontal="center" vertical="center" wrapText="1"/>
    </xf>
    <xf numFmtId="0" fontId="6" fillId="33" borderId="77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3" xfId="57"/>
    <cellStyle name="Normal 2" xfId="58"/>
    <cellStyle name="Normal 2 2" xfId="59"/>
    <cellStyle name="Normal 2 2 2" xfId="60"/>
    <cellStyle name="Normal 3 2" xfId="61"/>
    <cellStyle name="Normal 5 2" xfId="62"/>
    <cellStyle name="Normal 7 2" xfId="63"/>
    <cellStyle name="Normal 8" xfId="64"/>
    <cellStyle name="Note" xfId="65"/>
    <cellStyle name="Output" xfId="66"/>
    <cellStyle name="Percent" xfId="67"/>
    <cellStyle name="Title" xfId="68"/>
    <cellStyle name="Total" xfId="69"/>
    <cellStyle name="Warning Text" xfId="70"/>
    <cellStyle name="Обычный 2" xfId="71"/>
    <cellStyle name="Обычный 4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21"/>
  <sheetViews>
    <sheetView tabSelected="1" zoomScalePageLayoutView="0" workbookViewId="0" topLeftCell="A1">
      <selection activeCell="C30" sqref="C30:D30"/>
    </sheetView>
  </sheetViews>
  <sheetFormatPr defaultColWidth="9.7109375" defaultRowHeight="12.75"/>
  <cols>
    <col min="1" max="1" width="4.57421875" style="350" customWidth="1"/>
    <col min="2" max="2" width="17.7109375" style="350" customWidth="1"/>
    <col min="3" max="4" width="14.7109375" style="318" customWidth="1"/>
    <col min="5" max="5" width="9.7109375" style="318" customWidth="1"/>
    <col min="6" max="7" width="14.7109375" style="318" customWidth="1"/>
    <col min="8" max="8" width="9.7109375" style="318" customWidth="1"/>
    <col min="9" max="10" width="14.7109375" style="318" customWidth="1"/>
    <col min="11" max="11" width="9.7109375" style="318" customWidth="1"/>
    <col min="12" max="251" width="9.140625" style="318" customWidth="1"/>
    <col min="252" max="252" width="4.57421875" style="318" customWidth="1"/>
    <col min="253" max="253" width="17.7109375" style="318" customWidth="1"/>
    <col min="254" max="255" width="14.7109375" style="318" customWidth="1"/>
    <col min="256" max="16384" width="9.7109375" style="318" customWidth="1"/>
  </cols>
  <sheetData>
    <row r="1" spans="1:19" ht="28.5">
      <c r="A1" s="407" t="s">
        <v>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316"/>
      <c r="M1" s="316"/>
      <c r="N1" s="316"/>
      <c r="O1" s="316"/>
      <c r="P1" s="316"/>
      <c r="Q1" s="316"/>
      <c r="R1" s="316"/>
      <c r="S1" s="317"/>
    </row>
    <row r="2" spans="1:19" ht="51.75" customHeight="1">
      <c r="A2" s="408" t="s">
        <v>128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317"/>
      <c r="M2" s="317"/>
      <c r="N2" s="317"/>
      <c r="O2" s="317"/>
      <c r="P2" s="317"/>
      <c r="Q2" s="317"/>
      <c r="R2" s="317"/>
      <c r="S2" s="319"/>
    </row>
    <row r="3" spans="1:19" ht="21" thickBot="1">
      <c r="A3" s="409" t="s">
        <v>25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320"/>
      <c r="M3" s="320"/>
      <c r="N3" s="320"/>
      <c r="O3" s="320"/>
      <c r="P3" s="320"/>
      <c r="Q3" s="320"/>
      <c r="R3" s="320"/>
      <c r="S3" s="319"/>
    </row>
    <row r="4" spans="1:11" ht="18" thickBot="1">
      <c r="A4" s="410" t="s">
        <v>4</v>
      </c>
      <c r="B4" s="413" t="s">
        <v>130</v>
      </c>
      <c r="C4" s="417" t="s">
        <v>143</v>
      </c>
      <c r="D4" s="418"/>
      <c r="E4" s="418"/>
      <c r="F4" s="418"/>
      <c r="G4" s="418"/>
      <c r="H4" s="418"/>
      <c r="I4" s="418"/>
      <c r="J4" s="418"/>
      <c r="K4" s="419"/>
    </row>
    <row r="5" spans="1:11" ht="39" customHeight="1" thickBot="1">
      <c r="A5" s="411"/>
      <c r="B5" s="414"/>
      <c r="C5" s="404" t="s">
        <v>144</v>
      </c>
      <c r="D5" s="405"/>
      <c r="E5" s="406"/>
      <c r="F5" s="404" t="s">
        <v>145</v>
      </c>
      <c r="G5" s="405"/>
      <c r="H5" s="406"/>
      <c r="I5" s="404" t="s">
        <v>146</v>
      </c>
      <c r="J5" s="405"/>
      <c r="K5" s="406"/>
    </row>
    <row r="6" spans="1:11" ht="50.25" thickBot="1">
      <c r="A6" s="411"/>
      <c r="B6" s="415"/>
      <c r="C6" s="322" t="s">
        <v>17</v>
      </c>
      <c r="D6" s="405" t="s">
        <v>132</v>
      </c>
      <c r="E6" s="405"/>
      <c r="F6" s="322" t="s">
        <v>17</v>
      </c>
      <c r="G6" s="405" t="s">
        <v>132</v>
      </c>
      <c r="H6" s="405"/>
      <c r="I6" s="322" t="s">
        <v>147</v>
      </c>
      <c r="J6" s="405" t="s">
        <v>148</v>
      </c>
      <c r="K6" s="406"/>
    </row>
    <row r="7" spans="1:11" ht="17.25" thickBot="1">
      <c r="A7" s="412"/>
      <c r="B7" s="416"/>
      <c r="C7" s="323" t="s">
        <v>8</v>
      </c>
      <c r="D7" s="324" t="s">
        <v>8</v>
      </c>
      <c r="E7" s="325" t="s">
        <v>135</v>
      </c>
      <c r="F7" s="323" t="s">
        <v>8</v>
      </c>
      <c r="G7" s="324" t="s">
        <v>8</v>
      </c>
      <c r="H7" s="325" t="s">
        <v>135</v>
      </c>
      <c r="I7" s="323" t="s">
        <v>8</v>
      </c>
      <c r="J7" s="324" t="s">
        <v>8</v>
      </c>
      <c r="K7" s="326" t="s">
        <v>135</v>
      </c>
    </row>
    <row r="8" spans="1:11" ht="15" thickBot="1">
      <c r="A8" s="327">
        <v>1</v>
      </c>
      <c r="B8" s="327">
        <v>2</v>
      </c>
      <c r="C8" s="328">
        <v>3</v>
      </c>
      <c r="D8" s="328">
        <v>4</v>
      </c>
      <c r="E8" s="329">
        <v>5</v>
      </c>
      <c r="F8" s="328">
        <v>6</v>
      </c>
      <c r="G8" s="328">
        <v>7</v>
      </c>
      <c r="H8" s="329">
        <v>8</v>
      </c>
      <c r="I8" s="328">
        <v>9</v>
      </c>
      <c r="J8" s="328">
        <v>10</v>
      </c>
      <c r="K8" s="330">
        <v>11</v>
      </c>
    </row>
    <row r="9" spans="1:11" ht="24.75" customHeight="1" thickBot="1">
      <c r="A9" s="331">
        <v>1</v>
      </c>
      <c r="B9" s="321" t="s">
        <v>118</v>
      </c>
      <c r="C9" s="332">
        <v>57063.600000000006</v>
      </c>
      <c r="D9" s="333">
        <v>8483.945</v>
      </c>
      <c r="E9" s="334">
        <f aca="true" t="shared" si="0" ref="E9:E19">D9/C9*100</f>
        <v>14.867525007184964</v>
      </c>
      <c r="F9" s="332">
        <v>2484.8100000000004</v>
      </c>
      <c r="G9" s="333">
        <v>203.5</v>
      </c>
      <c r="H9" s="334">
        <f aca="true" t="shared" si="1" ref="H9:H19">G9/F9*100</f>
        <v>8.189760987761638</v>
      </c>
      <c r="I9" s="335">
        <f>C9+F9</f>
        <v>59548.41</v>
      </c>
      <c r="J9" s="333">
        <f>D9+G9</f>
        <v>8687.445</v>
      </c>
      <c r="K9" s="336">
        <f aca="true" t="shared" si="2" ref="K9:K19">J9/I9*100</f>
        <v>14.588878191709902</v>
      </c>
    </row>
    <row r="10" spans="1:11" ht="24.75" customHeight="1" thickBot="1">
      <c r="A10" s="337">
        <v>2</v>
      </c>
      <c r="B10" s="338" t="s">
        <v>119</v>
      </c>
      <c r="C10" s="332">
        <v>33608.099200000004</v>
      </c>
      <c r="D10" s="333">
        <v>1331.9217999999998</v>
      </c>
      <c r="E10" s="334">
        <f t="shared" si="0"/>
        <v>3.9630976809304337</v>
      </c>
      <c r="F10" s="332">
        <v>1350.4606999999999</v>
      </c>
      <c r="G10" s="333">
        <v>128.9</v>
      </c>
      <c r="H10" s="334">
        <f t="shared" si="1"/>
        <v>9.54489086576159</v>
      </c>
      <c r="I10" s="335">
        <f aca="true" t="shared" si="3" ref="I10:J18">C10+F10</f>
        <v>34958.55990000001</v>
      </c>
      <c r="J10" s="333">
        <f t="shared" si="3"/>
        <v>1460.8218</v>
      </c>
      <c r="K10" s="336">
        <f t="shared" si="2"/>
        <v>4.178724192812071</v>
      </c>
    </row>
    <row r="11" spans="1:11" ht="24.75" customHeight="1" thickBot="1">
      <c r="A11" s="331">
        <v>3</v>
      </c>
      <c r="B11" s="321" t="s">
        <v>120</v>
      </c>
      <c r="C11" s="332">
        <v>54676.668099999995</v>
      </c>
      <c r="D11" s="333">
        <v>7934.660000000002</v>
      </c>
      <c r="E11" s="334">
        <f t="shared" si="0"/>
        <v>14.51196694262356</v>
      </c>
      <c r="F11" s="332">
        <v>15883.91</v>
      </c>
      <c r="G11" s="333">
        <v>1180.085</v>
      </c>
      <c r="H11" s="334">
        <f t="shared" si="1"/>
        <v>7.429436454877925</v>
      </c>
      <c r="I11" s="335">
        <f t="shared" si="3"/>
        <v>70560.5781</v>
      </c>
      <c r="J11" s="333">
        <f t="shared" si="3"/>
        <v>9114.745000000003</v>
      </c>
      <c r="K11" s="336">
        <f t="shared" si="2"/>
        <v>12.917616671284051</v>
      </c>
    </row>
    <row r="12" spans="1:11" ht="24.75" customHeight="1" thickBot="1">
      <c r="A12" s="331">
        <v>4</v>
      </c>
      <c r="B12" s="339" t="s">
        <v>121</v>
      </c>
      <c r="C12" s="332">
        <v>64750.5842</v>
      </c>
      <c r="D12" s="333">
        <v>5927.5599999999995</v>
      </c>
      <c r="E12" s="334">
        <f t="shared" si="0"/>
        <v>9.154450223477674</v>
      </c>
      <c r="F12" s="333">
        <v>440.71860000000004</v>
      </c>
      <c r="G12" s="333">
        <v>0</v>
      </c>
      <c r="H12" s="334">
        <f t="shared" si="1"/>
        <v>0</v>
      </c>
      <c r="I12" s="335">
        <f t="shared" si="3"/>
        <v>65191.3028</v>
      </c>
      <c r="J12" s="333">
        <f t="shared" si="3"/>
        <v>5927.5599999999995</v>
      </c>
      <c r="K12" s="336">
        <f t="shared" si="2"/>
        <v>9.092562574159816</v>
      </c>
    </row>
    <row r="13" spans="1:11" ht="24.75" customHeight="1" thickBot="1">
      <c r="A13" s="331">
        <v>5</v>
      </c>
      <c r="B13" s="321" t="s">
        <v>122</v>
      </c>
      <c r="C13" s="332">
        <v>42772.020000000004</v>
      </c>
      <c r="D13" s="333">
        <v>6334.417599999999</v>
      </c>
      <c r="E13" s="334">
        <f t="shared" si="0"/>
        <v>14.80972280476816</v>
      </c>
      <c r="F13" s="333">
        <v>3461.69</v>
      </c>
      <c r="G13" s="333">
        <v>1310.558</v>
      </c>
      <c r="H13" s="334">
        <f t="shared" si="1"/>
        <v>37.85890706562402</v>
      </c>
      <c r="I13" s="335">
        <f t="shared" si="3"/>
        <v>46233.71000000001</v>
      </c>
      <c r="J13" s="333">
        <f t="shared" si="3"/>
        <v>7644.975599999999</v>
      </c>
      <c r="K13" s="336">
        <f t="shared" si="2"/>
        <v>16.53550104458413</v>
      </c>
    </row>
    <row r="14" spans="1:11" ht="24.75" customHeight="1" thickBot="1">
      <c r="A14" s="337">
        <v>6</v>
      </c>
      <c r="B14" s="338" t="s">
        <v>123</v>
      </c>
      <c r="C14" s="332">
        <v>45163.382</v>
      </c>
      <c r="D14" s="340">
        <v>5183.63</v>
      </c>
      <c r="E14" s="334">
        <f t="shared" si="0"/>
        <v>11.477506268241825</v>
      </c>
      <c r="F14" s="332">
        <v>2057.2749999999996</v>
      </c>
      <c r="G14" s="333">
        <v>48.54999999999999</v>
      </c>
      <c r="H14" s="334">
        <f t="shared" si="1"/>
        <v>2.3599178524990583</v>
      </c>
      <c r="I14" s="335">
        <f t="shared" si="3"/>
        <v>47220.657</v>
      </c>
      <c r="J14" s="333">
        <f t="shared" si="3"/>
        <v>5232.18</v>
      </c>
      <c r="K14" s="336">
        <f t="shared" si="2"/>
        <v>11.080277853821476</v>
      </c>
    </row>
    <row r="15" spans="1:11" ht="24.75" customHeight="1" thickBot="1">
      <c r="A15" s="341">
        <v>7</v>
      </c>
      <c r="B15" s="342" t="s">
        <v>124</v>
      </c>
      <c r="C15" s="332">
        <v>62472.8264</v>
      </c>
      <c r="D15" s="343">
        <v>627.948</v>
      </c>
      <c r="E15" s="334">
        <f t="shared" si="0"/>
        <v>1.0051538183647795</v>
      </c>
      <c r="F15" s="332">
        <v>147.53179999999998</v>
      </c>
      <c r="G15" s="333">
        <v>44.290000000000006</v>
      </c>
      <c r="H15" s="334">
        <f t="shared" si="1"/>
        <v>30.020646396234586</v>
      </c>
      <c r="I15" s="335">
        <f t="shared" si="3"/>
        <v>62620.358199999995</v>
      </c>
      <c r="J15" s="333">
        <f t="shared" si="3"/>
        <v>672.2379999999999</v>
      </c>
      <c r="K15" s="336">
        <f t="shared" si="2"/>
        <v>1.0735135015564314</v>
      </c>
    </row>
    <row r="16" spans="1:11" ht="24.75" customHeight="1" thickBot="1">
      <c r="A16" s="331">
        <v>8</v>
      </c>
      <c r="B16" s="321" t="s">
        <v>125</v>
      </c>
      <c r="C16" s="332">
        <v>36368.3</v>
      </c>
      <c r="D16" s="343">
        <v>4607.55</v>
      </c>
      <c r="E16" s="334">
        <f t="shared" si="0"/>
        <v>12.669137683092144</v>
      </c>
      <c r="F16" s="332">
        <v>697.7399999999999</v>
      </c>
      <c r="G16" s="333">
        <v>3.52</v>
      </c>
      <c r="H16" s="334">
        <f t="shared" si="1"/>
        <v>0.5044859116576376</v>
      </c>
      <c r="I16" s="335">
        <f t="shared" si="3"/>
        <v>37066.04</v>
      </c>
      <c r="J16" s="333">
        <f t="shared" si="3"/>
        <v>4611.070000000001</v>
      </c>
      <c r="K16" s="336">
        <f t="shared" si="2"/>
        <v>12.440147369397973</v>
      </c>
    </row>
    <row r="17" spans="1:11" ht="24.75" customHeight="1" thickBot="1">
      <c r="A17" s="331">
        <v>9</v>
      </c>
      <c r="B17" s="321" t="s">
        <v>126</v>
      </c>
      <c r="C17" s="332">
        <v>15931.050000000001</v>
      </c>
      <c r="D17" s="333">
        <v>1758.086</v>
      </c>
      <c r="E17" s="334">
        <f t="shared" si="0"/>
        <v>11.035594012949554</v>
      </c>
      <c r="F17" s="333">
        <v>522.6700000000001</v>
      </c>
      <c r="G17" s="333">
        <v>0</v>
      </c>
      <c r="H17" s="334">
        <f t="shared" si="1"/>
        <v>0</v>
      </c>
      <c r="I17" s="335">
        <f t="shared" si="3"/>
        <v>16453.72</v>
      </c>
      <c r="J17" s="333">
        <f t="shared" si="3"/>
        <v>1758.086</v>
      </c>
      <c r="K17" s="336">
        <f t="shared" si="2"/>
        <v>10.68503657531549</v>
      </c>
    </row>
    <row r="18" spans="1:11" ht="24.75" customHeight="1" thickBot="1">
      <c r="A18" s="337">
        <v>10</v>
      </c>
      <c r="B18" s="338" t="s">
        <v>127</v>
      </c>
      <c r="C18" s="332">
        <v>24405.87</v>
      </c>
      <c r="D18" s="344">
        <v>6416.389999999999</v>
      </c>
      <c r="E18" s="345">
        <f t="shared" si="0"/>
        <v>26.290355557904714</v>
      </c>
      <c r="F18" s="332">
        <v>331.53000000000003</v>
      </c>
      <c r="G18" s="333">
        <v>0</v>
      </c>
      <c r="H18" s="345">
        <f t="shared" si="1"/>
        <v>0</v>
      </c>
      <c r="I18" s="335">
        <f t="shared" si="3"/>
        <v>24737.399999999998</v>
      </c>
      <c r="J18" s="333">
        <f t="shared" si="3"/>
        <v>6416.389999999999</v>
      </c>
      <c r="K18" s="346">
        <f t="shared" si="2"/>
        <v>25.93801288736892</v>
      </c>
    </row>
    <row r="19" spans="1:13" ht="24.75" customHeight="1" thickBot="1">
      <c r="A19" s="347" t="s">
        <v>9</v>
      </c>
      <c r="B19" s="348"/>
      <c r="C19" s="348">
        <f>C9+C10+C11+C12+C13+C14+C15+C16+C17+C18</f>
        <v>437212.39989999996</v>
      </c>
      <c r="D19" s="348">
        <f>D9+D10+D11+D12+D13+D14+D15+D16+D17+D18</f>
        <v>48606.1084</v>
      </c>
      <c r="E19" s="348">
        <f t="shared" si="0"/>
        <v>11.117275816311997</v>
      </c>
      <c r="F19" s="348">
        <f>F9+F10+F11+F12+F13++F14+F15+F16+F17+F18</f>
        <v>27378.3361</v>
      </c>
      <c r="G19" s="348">
        <f>G9+G10+G11+G12+G13++G14+G15+G16+G17+G18</f>
        <v>2919.4030000000002</v>
      </c>
      <c r="H19" s="348">
        <f t="shared" si="1"/>
        <v>10.663186357771393</v>
      </c>
      <c r="I19" s="348">
        <f>I9+I10+I11+I12+I13+I14+I15+I16+I17+I18</f>
        <v>464590.73600000003</v>
      </c>
      <c r="J19" s="348">
        <f>J9+J10+J11+J12+J13+J14+J15+J16+J17+J18</f>
        <v>51525.511399999996</v>
      </c>
      <c r="K19" s="336">
        <f t="shared" si="2"/>
        <v>11.090516320583713</v>
      </c>
      <c r="M19" s="349"/>
    </row>
    <row r="20" ht="13.5">
      <c r="B20" s="287" t="s">
        <v>136</v>
      </c>
    </row>
    <row r="21" spans="8:9" ht="13.5">
      <c r="H21" s="349"/>
      <c r="I21" s="349"/>
    </row>
  </sheetData>
  <sheetProtection/>
  <mergeCells count="12">
    <mergeCell ref="C5:E5"/>
    <mergeCell ref="F5:H5"/>
    <mergeCell ref="I5:K5"/>
    <mergeCell ref="D6:E6"/>
    <mergeCell ref="G6:H6"/>
    <mergeCell ref="J6:K6"/>
    <mergeCell ref="A1:K1"/>
    <mergeCell ref="A2:K2"/>
    <mergeCell ref="A3:K3"/>
    <mergeCell ref="A4:A7"/>
    <mergeCell ref="B4:B7"/>
    <mergeCell ref="C4:K4"/>
  </mergeCells>
  <printOptions/>
  <pageMargins left="0.45" right="0" top="0.5" bottom="0.5" header="0.05" footer="0.05"/>
  <pageSetup horizontalDpi="600" verticalDpi="600" orientation="landscape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E53"/>
  <sheetViews>
    <sheetView zoomScalePageLayoutView="0" workbookViewId="0" topLeftCell="E34">
      <selection activeCell="D44" sqref="D44:E48"/>
    </sheetView>
  </sheetViews>
  <sheetFormatPr defaultColWidth="9.140625" defaultRowHeight="12.75"/>
  <cols>
    <col min="1" max="1" width="3.421875" style="142" customWidth="1"/>
    <col min="2" max="2" width="15.00390625" style="142" customWidth="1"/>
    <col min="3" max="3" width="16.28125" style="142" customWidth="1"/>
    <col min="4" max="4" width="15.421875" style="142" customWidth="1"/>
    <col min="5" max="5" width="14.57421875" style="142" customWidth="1"/>
    <col min="6" max="6" width="12.8515625" style="142" customWidth="1"/>
    <col min="7" max="7" width="10.28125" style="155" customWidth="1"/>
    <col min="8" max="10" width="8.28125" style="155" customWidth="1"/>
    <col min="11" max="11" width="11.7109375" style="155" customWidth="1"/>
    <col min="12" max="12" width="8.28125" style="155" customWidth="1"/>
    <col min="13" max="13" width="8.57421875" style="155" customWidth="1"/>
    <col min="14" max="15" width="8.28125" style="155" customWidth="1"/>
    <col min="16" max="16" width="11.7109375" style="155" customWidth="1"/>
    <col min="17" max="20" width="8.28125" style="155" customWidth="1"/>
    <col min="21" max="21" width="11.7109375" style="155" customWidth="1"/>
    <col min="22" max="25" width="8.28125" style="155" customWidth="1"/>
    <col min="26" max="26" width="11.7109375" style="155" customWidth="1"/>
    <col min="27" max="27" width="9.140625" style="155" customWidth="1"/>
    <col min="28" max="28" width="10.8515625" style="155" bestFit="1" customWidth="1"/>
    <col min="29" max="30" width="9.140625" style="155" customWidth="1"/>
    <col min="31" max="31" width="10.421875" style="142" bestFit="1" customWidth="1"/>
    <col min="32" max="16384" width="9.140625" style="142" customWidth="1"/>
  </cols>
  <sheetData>
    <row r="1" spans="1:30" ht="28.5" customHeight="1">
      <c r="A1" s="636" t="s">
        <v>0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  <c r="T1" s="636"/>
      <c r="U1" s="636"/>
      <c r="V1" s="636"/>
      <c r="W1" s="636"/>
      <c r="X1" s="636"/>
      <c r="Y1" s="636"/>
      <c r="Z1" s="636"/>
      <c r="AA1" s="688" t="s">
        <v>24</v>
      </c>
      <c r="AB1" s="689"/>
      <c r="AC1" s="689"/>
      <c r="AD1" s="689"/>
    </row>
    <row r="2" spans="1:26" ht="47.25" customHeight="1">
      <c r="A2" s="639" t="s">
        <v>81</v>
      </c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  <c r="O2" s="639"/>
      <c r="P2" s="639"/>
      <c r="Q2" s="639"/>
      <c r="R2" s="639"/>
      <c r="S2" s="639"/>
      <c r="T2" s="639"/>
      <c r="U2" s="639"/>
      <c r="V2" s="639"/>
      <c r="W2" s="639"/>
      <c r="X2" s="639"/>
      <c r="Y2" s="639"/>
      <c r="Z2" s="639"/>
    </row>
    <row r="3" spans="1:26" ht="30.75" customHeight="1" thickBot="1">
      <c r="A3" s="640" t="s">
        <v>25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640"/>
      <c r="S3" s="640"/>
      <c r="T3" s="640"/>
      <c r="U3" s="640"/>
      <c r="V3" s="640"/>
      <c r="W3" s="640"/>
      <c r="X3" s="640"/>
      <c r="Y3" s="640"/>
      <c r="Z3" s="640"/>
    </row>
    <row r="4" spans="1:30" s="149" customFormat="1" ht="36" customHeight="1" thickBot="1">
      <c r="A4" s="690" t="s">
        <v>4</v>
      </c>
      <c r="B4" s="693" t="s">
        <v>1</v>
      </c>
      <c r="C4" s="695" t="s">
        <v>21</v>
      </c>
      <c r="D4" s="697" t="s">
        <v>20</v>
      </c>
      <c r="E4" s="698"/>
      <c r="F4" s="699" t="s">
        <v>16</v>
      </c>
      <c r="G4" s="680" t="s">
        <v>18</v>
      </c>
      <c r="H4" s="681"/>
      <c r="I4" s="681"/>
      <c r="J4" s="681"/>
      <c r="K4" s="682"/>
      <c r="L4" s="680" t="s">
        <v>19</v>
      </c>
      <c r="M4" s="681"/>
      <c r="N4" s="681"/>
      <c r="O4" s="681"/>
      <c r="P4" s="682"/>
      <c r="Q4" s="680" t="s">
        <v>2</v>
      </c>
      <c r="R4" s="681"/>
      <c r="S4" s="681"/>
      <c r="T4" s="681"/>
      <c r="U4" s="682"/>
      <c r="V4" s="683" t="s">
        <v>3</v>
      </c>
      <c r="W4" s="683"/>
      <c r="X4" s="683"/>
      <c r="Y4" s="683"/>
      <c r="Z4" s="680"/>
      <c r="AA4" s="669" t="s">
        <v>9</v>
      </c>
      <c r="AB4" s="669"/>
      <c r="AC4" s="669"/>
      <c r="AD4" s="669"/>
    </row>
    <row r="5" spans="1:30" s="149" customFormat="1" ht="31.5" customHeight="1">
      <c r="A5" s="691"/>
      <c r="B5" s="694"/>
      <c r="C5" s="696"/>
      <c r="D5" s="684" t="s">
        <v>23</v>
      </c>
      <c r="E5" s="686" t="s">
        <v>22</v>
      </c>
      <c r="F5" s="700"/>
      <c r="G5" s="674" t="s">
        <v>5</v>
      </c>
      <c r="H5" s="675"/>
      <c r="I5" s="674" t="s">
        <v>6</v>
      </c>
      <c r="J5" s="675"/>
      <c r="K5" s="678" t="s">
        <v>10</v>
      </c>
      <c r="L5" s="674" t="s">
        <v>5</v>
      </c>
      <c r="M5" s="675"/>
      <c r="N5" s="674" t="s">
        <v>6</v>
      </c>
      <c r="O5" s="675"/>
      <c r="P5" s="678" t="s">
        <v>10</v>
      </c>
      <c r="Q5" s="674" t="s">
        <v>5</v>
      </c>
      <c r="R5" s="675"/>
      <c r="S5" s="674" t="s">
        <v>6</v>
      </c>
      <c r="T5" s="675"/>
      <c r="U5" s="678" t="s">
        <v>10</v>
      </c>
      <c r="V5" s="674" t="s">
        <v>5</v>
      </c>
      <c r="W5" s="675"/>
      <c r="X5" s="674" t="s">
        <v>6</v>
      </c>
      <c r="Y5" s="675"/>
      <c r="Z5" s="676" t="s">
        <v>10</v>
      </c>
      <c r="AA5" s="666" t="s">
        <v>5</v>
      </c>
      <c r="AB5" s="666"/>
      <c r="AC5" s="666" t="s">
        <v>6</v>
      </c>
      <c r="AD5" s="666"/>
    </row>
    <row r="6" spans="1:30" s="149" customFormat="1" ht="52.5" customHeight="1" thickBot="1">
      <c r="A6" s="692"/>
      <c r="B6" s="694"/>
      <c r="C6" s="696"/>
      <c r="D6" s="685"/>
      <c r="E6" s="687"/>
      <c r="F6" s="700"/>
      <c r="G6" s="189" t="s">
        <v>7</v>
      </c>
      <c r="H6" s="190" t="s">
        <v>8</v>
      </c>
      <c r="I6" s="189" t="s">
        <v>7</v>
      </c>
      <c r="J6" s="190" t="s">
        <v>8</v>
      </c>
      <c r="K6" s="679"/>
      <c r="L6" s="189" t="s">
        <v>7</v>
      </c>
      <c r="M6" s="190" t="s">
        <v>8</v>
      </c>
      <c r="N6" s="189" t="s">
        <v>7</v>
      </c>
      <c r="O6" s="190" t="s">
        <v>8</v>
      </c>
      <c r="P6" s="679"/>
      <c r="Q6" s="189" t="s">
        <v>7</v>
      </c>
      <c r="R6" s="190" t="s">
        <v>8</v>
      </c>
      <c r="S6" s="189" t="s">
        <v>7</v>
      </c>
      <c r="T6" s="190" t="s">
        <v>8</v>
      </c>
      <c r="U6" s="679"/>
      <c r="V6" s="189" t="s">
        <v>7</v>
      </c>
      <c r="W6" s="190" t="s">
        <v>8</v>
      </c>
      <c r="X6" s="189" t="s">
        <v>7</v>
      </c>
      <c r="Y6" s="190" t="s">
        <v>8</v>
      </c>
      <c r="Z6" s="677"/>
      <c r="AA6" s="189" t="s">
        <v>7</v>
      </c>
      <c r="AB6" s="190" t="s">
        <v>8</v>
      </c>
      <c r="AC6" s="189" t="s">
        <v>7</v>
      </c>
      <c r="AD6" s="190" t="s">
        <v>8</v>
      </c>
    </row>
    <row r="7" spans="1:30" s="149" customFormat="1" ht="15" customHeight="1" thickBot="1">
      <c r="A7" s="191">
        <v>1</v>
      </c>
      <c r="B7" s="192">
        <v>2</v>
      </c>
      <c r="C7" s="192">
        <v>3</v>
      </c>
      <c r="D7" s="192">
        <v>4</v>
      </c>
      <c r="E7" s="192">
        <v>5</v>
      </c>
      <c r="F7" s="192">
        <v>6</v>
      </c>
      <c r="G7" s="192">
        <v>7</v>
      </c>
      <c r="H7" s="192">
        <v>8</v>
      </c>
      <c r="I7" s="192">
        <v>9</v>
      </c>
      <c r="J7" s="192">
        <v>10</v>
      </c>
      <c r="K7" s="192">
        <v>11</v>
      </c>
      <c r="L7" s="192">
        <v>12</v>
      </c>
      <c r="M7" s="192">
        <v>13</v>
      </c>
      <c r="N7" s="192">
        <v>14</v>
      </c>
      <c r="O7" s="192">
        <v>15</v>
      </c>
      <c r="P7" s="192">
        <v>16</v>
      </c>
      <c r="Q7" s="192">
        <v>17</v>
      </c>
      <c r="R7" s="192">
        <v>18</v>
      </c>
      <c r="S7" s="192">
        <v>19</v>
      </c>
      <c r="T7" s="192">
        <v>20</v>
      </c>
      <c r="U7" s="192">
        <v>21</v>
      </c>
      <c r="V7" s="192">
        <v>22</v>
      </c>
      <c r="W7" s="192">
        <v>23</v>
      </c>
      <c r="X7" s="192">
        <v>24</v>
      </c>
      <c r="Y7" s="192">
        <v>25</v>
      </c>
      <c r="Z7" s="192">
        <v>26</v>
      </c>
      <c r="AA7" s="192">
        <v>27</v>
      </c>
      <c r="AB7" s="192">
        <v>28</v>
      </c>
      <c r="AC7" s="192">
        <v>29</v>
      </c>
      <c r="AD7" s="195">
        <v>30</v>
      </c>
    </row>
    <row r="8" spans="1:30" s="149" customFormat="1" ht="19.5" customHeight="1">
      <c r="A8" s="611">
        <v>1</v>
      </c>
      <c r="B8" s="611" t="s">
        <v>82</v>
      </c>
      <c r="C8" s="615">
        <f>D8+E8</f>
        <v>0.0878</v>
      </c>
      <c r="D8" s="615">
        <v>0</v>
      </c>
      <c r="E8" s="615">
        <v>0.0878</v>
      </c>
      <c r="F8" s="177" t="s">
        <v>11</v>
      </c>
      <c r="G8" s="156">
        <v>0</v>
      </c>
      <c r="H8" s="157">
        <v>0</v>
      </c>
      <c r="I8" s="156">
        <v>0</v>
      </c>
      <c r="J8" s="157">
        <v>0</v>
      </c>
      <c r="K8" s="158">
        <f>H8+J8</f>
        <v>0</v>
      </c>
      <c r="L8" s="156">
        <v>0</v>
      </c>
      <c r="M8" s="157">
        <v>0</v>
      </c>
      <c r="N8" s="156">
        <v>0</v>
      </c>
      <c r="O8" s="157">
        <v>0</v>
      </c>
      <c r="P8" s="158">
        <f>M8+O8</f>
        <v>0</v>
      </c>
      <c r="Q8" s="159">
        <v>0</v>
      </c>
      <c r="R8" s="157">
        <v>0</v>
      </c>
      <c r="S8" s="159">
        <v>0</v>
      </c>
      <c r="T8" s="157">
        <v>0</v>
      </c>
      <c r="U8" s="158">
        <f>R8+T8</f>
        <v>0</v>
      </c>
      <c r="V8" s="159">
        <v>0</v>
      </c>
      <c r="W8" s="157">
        <v>0</v>
      </c>
      <c r="X8" s="159">
        <v>0</v>
      </c>
      <c r="Y8" s="157">
        <v>0</v>
      </c>
      <c r="Z8" s="158">
        <f>W8+Y8</f>
        <v>0</v>
      </c>
      <c r="AA8" s="159">
        <f aca="true" t="shared" si="0" ref="AA8:AD12">G8+L8+Q8+V8</f>
        <v>0</v>
      </c>
      <c r="AB8" s="157">
        <f t="shared" si="0"/>
        <v>0</v>
      </c>
      <c r="AC8" s="160">
        <f t="shared" si="0"/>
        <v>0</v>
      </c>
      <c r="AD8" s="161">
        <f t="shared" si="0"/>
        <v>0</v>
      </c>
    </row>
    <row r="9" spans="1:30" s="149" customFormat="1" ht="19.5" customHeight="1">
      <c r="A9" s="612"/>
      <c r="B9" s="612"/>
      <c r="C9" s="616"/>
      <c r="D9" s="616"/>
      <c r="E9" s="616"/>
      <c r="F9" s="174" t="s">
        <v>15</v>
      </c>
      <c r="G9" s="156">
        <v>0</v>
      </c>
      <c r="H9" s="157">
        <v>0</v>
      </c>
      <c r="I9" s="156">
        <v>0</v>
      </c>
      <c r="J9" s="157">
        <v>0</v>
      </c>
      <c r="K9" s="162">
        <f>H9+J9</f>
        <v>0</v>
      </c>
      <c r="L9" s="156">
        <v>0</v>
      </c>
      <c r="M9" s="157">
        <v>0</v>
      </c>
      <c r="N9" s="156">
        <v>0</v>
      </c>
      <c r="O9" s="157">
        <v>0</v>
      </c>
      <c r="P9" s="162">
        <f>M9+O9</f>
        <v>0</v>
      </c>
      <c r="Q9" s="163">
        <v>0</v>
      </c>
      <c r="R9" s="129">
        <v>0</v>
      </c>
      <c r="S9" s="163">
        <v>0</v>
      </c>
      <c r="T9" s="129">
        <v>0</v>
      </c>
      <c r="U9" s="162">
        <f>R9+T9</f>
        <v>0</v>
      </c>
      <c r="V9" s="163">
        <v>0</v>
      </c>
      <c r="W9" s="129">
        <v>0</v>
      </c>
      <c r="X9" s="163">
        <v>0</v>
      </c>
      <c r="Y9" s="129">
        <v>0</v>
      </c>
      <c r="Z9" s="162">
        <f>W9+Y9</f>
        <v>0</v>
      </c>
      <c r="AA9" s="159">
        <f t="shared" si="0"/>
        <v>0</v>
      </c>
      <c r="AB9" s="129">
        <f t="shared" si="0"/>
        <v>0</v>
      </c>
      <c r="AC9" s="130">
        <f t="shared" si="0"/>
        <v>0</v>
      </c>
      <c r="AD9" s="131">
        <f t="shared" si="0"/>
        <v>0</v>
      </c>
    </row>
    <row r="10" spans="1:30" s="149" customFormat="1" ht="19.5" customHeight="1">
      <c r="A10" s="612"/>
      <c r="B10" s="612"/>
      <c r="C10" s="616"/>
      <c r="D10" s="616"/>
      <c r="E10" s="616"/>
      <c r="F10" s="174" t="s">
        <v>12</v>
      </c>
      <c r="G10" s="156">
        <v>0</v>
      </c>
      <c r="H10" s="157">
        <v>0</v>
      </c>
      <c r="I10" s="156">
        <v>0</v>
      </c>
      <c r="J10" s="157">
        <v>0</v>
      </c>
      <c r="K10" s="162">
        <f>H10+J10</f>
        <v>0</v>
      </c>
      <c r="L10" s="156">
        <v>0</v>
      </c>
      <c r="M10" s="157">
        <v>0</v>
      </c>
      <c r="N10" s="156">
        <v>0</v>
      </c>
      <c r="O10" s="157">
        <v>0</v>
      </c>
      <c r="P10" s="162">
        <f>M10+O10</f>
        <v>0</v>
      </c>
      <c r="Q10" s="163">
        <v>0</v>
      </c>
      <c r="R10" s="129">
        <v>0</v>
      </c>
      <c r="S10" s="163">
        <v>0</v>
      </c>
      <c r="T10" s="129">
        <v>0</v>
      </c>
      <c r="U10" s="162">
        <f>R10+T10</f>
        <v>0</v>
      </c>
      <c r="V10" s="163">
        <v>0</v>
      </c>
      <c r="W10" s="129">
        <v>0</v>
      </c>
      <c r="X10" s="163">
        <v>0</v>
      </c>
      <c r="Y10" s="129">
        <v>0</v>
      </c>
      <c r="Z10" s="162">
        <f>W10+Y10</f>
        <v>0</v>
      </c>
      <c r="AA10" s="159">
        <f t="shared" si="0"/>
        <v>0</v>
      </c>
      <c r="AB10" s="129">
        <f t="shared" si="0"/>
        <v>0</v>
      </c>
      <c r="AC10" s="130">
        <f t="shared" si="0"/>
        <v>0</v>
      </c>
      <c r="AD10" s="131">
        <f t="shared" si="0"/>
        <v>0</v>
      </c>
    </row>
    <row r="11" spans="1:30" s="149" customFormat="1" ht="19.5" customHeight="1">
      <c r="A11" s="612"/>
      <c r="B11" s="612"/>
      <c r="C11" s="616"/>
      <c r="D11" s="616"/>
      <c r="E11" s="616"/>
      <c r="F11" s="174" t="s">
        <v>13</v>
      </c>
      <c r="G11" s="156">
        <v>0</v>
      </c>
      <c r="H11" s="157">
        <v>0</v>
      </c>
      <c r="I11" s="156">
        <v>0</v>
      </c>
      <c r="J11" s="157">
        <v>0</v>
      </c>
      <c r="K11" s="162">
        <f>H11+J11</f>
        <v>0</v>
      </c>
      <c r="L11" s="156">
        <v>0</v>
      </c>
      <c r="M11" s="157">
        <v>0</v>
      </c>
      <c r="N11" s="156">
        <v>0</v>
      </c>
      <c r="O11" s="157">
        <v>0</v>
      </c>
      <c r="P11" s="162">
        <f>M11+O11</f>
        <v>0</v>
      </c>
      <c r="Q11" s="163">
        <v>0</v>
      </c>
      <c r="R11" s="129">
        <v>0</v>
      </c>
      <c r="S11" s="163">
        <v>0</v>
      </c>
      <c r="T11" s="129">
        <v>0</v>
      </c>
      <c r="U11" s="162">
        <f>R11+T11</f>
        <v>0</v>
      </c>
      <c r="V11" s="163">
        <v>0</v>
      </c>
      <c r="W11" s="129">
        <v>0</v>
      </c>
      <c r="X11" s="163">
        <v>0</v>
      </c>
      <c r="Y11" s="129">
        <v>0</v>
      </c>
      <c r="Z11" s="162">
        <f>W11+Y11</f>
        <v>0</v>
      </c>
      <c r="AA11" s="159">
        <f t="shared" si="0"/>
        <v>0</v>
      </c>
      <c r="AB11" s="129">
        <f t="shared" si="0"/>
        <v>0</v>
      </c>
      <c r="AC11" s="130">
        <f t="shared" si="0"/>
        <v>0</v>
      </c>
      <c r="AD11" s="131">
        <f t="shared" si="0"/>
        <v>0</v>
      </c>
    </row>
    <row r="12" spans="1:30" s="149" customFormat="1" ht="19.5" customHeight="1" thickBot="1">
      <c r="A12" s="612"/>
      <c r="B12" s="614"/>
      <c r="C12" s="617"/>
      <c r="D12" s="617"/>
      <c r="E12" s="617"/>
      <c r="F12" s="179" t="s">
        <v>14</v>
      </c>
      <c r="G12" s="180">
        <v>0</v>
      </c>
      <c r="H12" s="181">
        <v>0</v>
      </c>
      <c r="I12" s="180">
        <v>0</v>
      </c>
      <c r="J12" s="181">
        <v>0</v>
      </c>
      <c r="K12" s="182">
        <f>H12+J12</f>
        <v>0</v>
      </c>
      <c r="L12" s="180">
        <v>0</v>
      </c>
      <c r="M12" s="181">
        <v>0</v>
      </c>
      <c r="N12" s="180">
        <v>0</v>
      </c>
      <c r="O12" s="181">
        <v>0</v>
      </c>
      <c r="P12" s="182">
        <f>M12+O12</f>
        <v>0</v>
      </c>
      <c r="Q12" s="183">
        <v>0</v>
      </c>
      <c r="R12" s="184">
        <v>0</v>
      </c>
      <c r="S12" s="183">
        <v>0</v>
      </c>
      <c r="T12" s="184">
        <v>0</v>
      </c>
      <c r="U12" s="182">
        <f>R12+T12</f>
        <v>0</v>
      </c>
      <c r="V12" s="183">
        <v>0</v>
      </c>
      <c r="W12" s="184">
        <v>0</v>
      </c>
      <c r="X12" s="185">
        <v>0</v>
      </c>
      <c r="Y12" s="184">
        <v>0</v>
      </c>
      <c r="Z12" s="182">
        <f>W12+Y12</f>
        <v>0</v>
      </c>
      <c r="AA12" s="186">
        <f t="shared" si="0"/>
        <v>0</v>
      </c>
      <c r="AB12" s="184">
        <f t="shared" si="0"/>
        <v>0</v>
      </c>
      <c r="AC12" s="187">
        <f t="shared" si="0"/>
        <v>0</v>
      </c>
      <c r="AD12" s="188">
        <f t="shared" si="0"/>
        <v>0</v>
      </c>
    </row>
    <row r="13" spans="1:30" s="149" customFormat="1" ht="19.5" customHeight="1" thickBot="1">
      <c r="A13" s="613"/>
      <c r="B13" s="618" t="s">
        <v>9</v>
      </c>
      <c r="C13" s="619"/>
      <c r="D13" s="619"/>
      <c r="E13" s="619"/>
      <c r="F13" s="619"/>
      <c r="G13" s="170">
        <v>0</v>
      </c>
      <c r="H13" s="171">
        <v>0</v>
      </c>
      <c r="I13" s="172">
        <f aca="true" t="shared" si="1" ref="I13:AD13">I8+I9+I10+I11+I12</f>
        <v>0</v>
      </c>
      <c r="J13" s="171">
        <f t="shared" si="1"/>
        <v>0</v>
      </c>
      <c r="K13" s="171">
        <f t="shared" si="1"/>
        <v>0</v>
      </c>
      <c r="L13" s="170">
        <f t="shared" si="1"/>
        <v>0</v>
      </c>
      <c r="M13" s="171">
        <f t="shared" si="1"/>
        <v>0</v>
      </c>
      <c r="N13" s="170">
        <f t="shared" si="1"/>
        <v>0</v>
      </c>
      <c r="O13" s="171">
        <f t="shared" si="1"/>
        <v>0</v>
      </c>
      <c r="P13" s="171">
        <f t="shared" si="1"/>
        <v>0</v>
      </c>
      <c r="Q13" s="172">
        <f t="shared" si="1"/>
        <v>0</v>
      </c>
      <c r="R13" s="172">
        <f t="shared" si="1"/>
        <v>0</v>
      </c>
      <c r="S13" s="172">
        <f t="shared" si="1"/>
        <v>0</v>
      </c>
      <c r="T13" s="171">
        <f t="shared" si="1"/>
        <v>0</v>
      </c>
      <c r="U13" s="171">
        <f t="shared" si="1"/>
        <v>0</v>
      </c>
      <c r="V13" s="172">
        <f t="shared" si="1"/>
        <v>0</v>
      </c>
      <c r="W13" s="171">
        <f t="shared" si="1"/>
        <v>0</v>
      </c>
      <c r="X13" s="170">
        <f t="shared" si="1"/>
        <v>0</v>
      </c>
      <c r="Y13" s="171">
        <f t="shared" si="1"/>
        <v>0</v>
      </c>
      <c r="Z13" s="171">
        <f t="shared" si="1"/>
        <v>0</v>
      </c>
      <c r="AA13" s="172">
        <f t="shared" si="1"/>
        <v>0</v>
      </c>
      <c r="AB13" s="171">
        <f t="shared" si="1"/>
        <v>0</v>
      </c>
      <c r="AC13" s="170">
        <f t="shared" si="1"/>
        <v>0</v>
      </c>
      <c r="AD13" s="173">
        <f t="shared" si="1"/>
        <v>0</v>
      </c>
    </row>
    <row r="14" spans="1:30" s="149" customFormat="1" ht="19.5" customHeight="1">
      <c r="A14" s="611">
        <v>2</v>
      </c>
      <c r="B14" s="611" t="s">
        <v>83</v>
      </c>
      <c r="C14" s="615">
        <f>D14+E14</f>
        <v>19426.0043</v>
      </c>
      <c r="D14" s="615">
        <v>19410.104</v>
      </c>
      <c r="E14" s="615">
        <v>15.9003</v>
      </c>
      <c r="F14" s="177" t="s">
        <v>11</v>
      </c>
      <c r="G14" s="156">
        <v>0</v>
      </c>
      <c r="H14" s="157">
        <v>0</v>
      </c>
      <c r="I14" s="156">
        <v>0</v>
      </c>
      <c r="J14" s="157">
        <v>0</v>
      </c>
      <c r="K14" s="158">
        <v>0</v>
      </c>
      <c r="L14" s="156">
        <v>0</v>
      </c>
      <c r="M14" s="157">
        <v>0</v>
      </c>
      <c r="N14" s="156">
        <v>0</v>
      </c>
      <c r="O14" s="157">
        <v>0</v>
      </c>
      <c r="P14" s="158">
        <v>0</v>
      </c>
      <c r="Q14" s="159">
        <v>0</v>
      </c>
      <c r="R14" s="157">
        <v>0</v>
      </c>
      <c r="S14" s="159">
        <v>0</v>
      </c>
      <c r="T14" s="157">
        <v>0</v>
      </c>
      <c r="U14" s="158">
        <v>0</v>
      </c>
      <c r="V14" s="159">
        <v>0</v>
      </c>
      <c r="W14" s="157">
        <v>0</v>
      </c>
      <c r="X14" s="159">
        <v>0</v>
      </c>
      <c r="Y14" s="157">
        <v>0</v>
      </c>
      <c r="Z14" s="158">
        <f>W14+Y14</f>
        <v>0</v>
      </c>
      <c r="AA14" s="159">
        <f aca="true" t="shared" si="2" ref="AA14:AD18">G14+L14+Q14+V14</f>
        <v>0</v>
      </c>
      <c r="AB14" s="157">
        <v>0</v>
      </c>
      <c r="AC14" s="160">
        <f t="shared" si="2"/>
        <v>0</v>
      </c>
      <c r="AD14" s="161">
        <f t="shared" si="2"/>
        <v>0</v>
      </c>
    </row>
    <row r="15" spans="1:30" s="149" customFormat="1" ht="19.5" customHeight="1">
      <c r="A15" s="612"/>
      <c r="B15" s="612"/>
      <c r="C15" s="616"/>
      <c r="D15" s="616"/>
      <c r="E15" s="616"/>
      <c r="F15" s="174" t="s">
        <v>15</v>
      </c>
      <c r="G15" s="156">
        <v>0</v>
      </c>
      <c r="H15" s="157">
        <v>0</v>
      </c>
      <c r="I15" s="156">
        <v>0</v>
      </c>
      <c r="J15" s="157">
        <v>0</v>
      </c>
      <c r="K15" s="162">
        <f>H15+J15</f>
        <v>0</v>
      </c>
      <c r="L15" s="156">
        <v>0</v>
      </c>
      <c r="M15" s="157">
        <v>0</v>
      </c>
      <c r="N15" s="156">
        <v>0</v>
      </c>
      <c r="O15" s="157">
        <v>0</v>
      </c>
      <c r="P15" s="162">
        <f>M15+O15</f>
        <v>0</v>
      </c>
      <c r="Q15" s="163">
        <v>0</v>
      </c>
      <c r="R15" s="129">
        <v>0</v>
      </c>
      <c r="S15" s="163">
        <v>0</v>
      </c>
      <c r="T15" s="129">
        <v>0</v>
      </c>
      <c r="U15" s="162">
        <f>R15+T15</f>
        <v>0</v>
      </c>
      <c r="V15" s="163">
        <v>0</v>
      </c>
      <c r="W15" s="129">
        <v>0</v>
      </c>
      <c r="X15" s="163">
        <v>0</v>
      </c>
      <c r="Y15" s="129">
        <v>0</v>
      </c>
      <c r="Z15" s="162">
        <f>W15+Y15</f>
        <v>0</v>
      </c>
      <c r="AA15" s="159">
        <f t="shared" si="2"/>
        <v>0</v>
      </c>
      <c r="AB15" s="129">
        <f t="shared" si="2"/>
        <v>0</v>
      </c>
      <c r="AC15" s="130">
        <f t="shared" si="2"/>
        <v>0</v>
      </c>
      <c r="AD15" s="131">
        <f t="shared" si="2"/>
        <v>0</v>
      </c>
    </row>
    <row r="16" spans="1:30" s="149" customFormat="1" ht="19.5" customHeight="1">
      <c r="A16" s="612"/>
      <c r="B16" s="612"/>
      <c r="C16" s="616"/>
      <c r="D16" s="616"/>
      <c r="E16" s="616"/>
      <c r="F16" s="174" t="s">
        <v>12</v>
      </c>
      <c r="G16" s="156">
        <v>0</v>
      </c>
      <c r="H16" s="157">
        <v>0</v>
      </c>
      <c r="I16" s="156">
        <v>0</v>
      </c>
      <c r="J16" s="157">
        <v>0</v>
      </c>
      <c r="K16" s="162">
        <f>H16+J16</f>
        <v>0</v>
      </c>
      <c r="L16" s="156">
        <v>0</v>
      </c>
      <c r="M16" s="157">
        <v>0</v>
      </c>
      <c r="N16" s="156">
        <v>0</v>
      </c>
      <c r="O16" s="157">
        <v>0</v>
      </c>
      <c r="P16" s="162">
        <f>M16+O16</f>
        <v>0</v>
      </c>
      <c r="Q16" s="163">
        <v>0</v>
      </c>
      <c r="R16" s="129">
        <v>0</v>
      </c>
      <c r="S16" s="163">
        <v>0</v>
      </c>
      <c r="T16" s="129">
        <v>0</v>
      </c>
      <c r="U16" s="162">
        <f>R16+T16</f>
        <v>0</v>
      </c>
      <c r="V16" s="163">
        <v>0</v>
      </c>
      <c r="W16" s="129">
        <v>0</v>
      </c>
      <c r="X16" s="163">
        <v>0</v>
      </c>
      <c r="Y16" s="129">
        <v>0</v>
      </c>
      <c r="Z16" s="162">
        <f>W16+Y16</f>
        <v>0</v>
      </c>
      <c r="AA16" s="159">
        <f t="shared" si="2"/>
        <v>0</v>
      </c>
      <c r="AB16" s="129">
        <f t="shared" si="2"/>
        <v>0</v>
      </c>
      <c r="AC16" s="130">
        <f t="shared" si="2"/>
        <v>0</v>
      </c>
      <c r="AD16" s="131">
        <f t="shared" si="2"/>
        <v>0</v>
      </c>
    </row>
    <row r="17" spans="1:30" s="149" customFormat="1" ht="19.5" customHeight="1">
      <c r="A17" s="612"/>
      <c r="B17" s="612"/>
      <c r="C17" s="616"/>
      <c r="D17" s="616"/>
      <c r="E17" s="616"/>
      <c r="F17" s="174" t="s">
        <v>13</v>
      </c>
      <c r="G17" s="156">
        <v>0</v>
      </c>
      <c r="H17" s="157">
        <v>0</v>
      </c>
      <c r="I17" s="156">
        <v>0</v>
      </c>
      <c r="J17" s="157">
        <v>0</v>
      </c>
      <c r="K17" s="162">
        <f>H17+J17</f>
        <v>0</v>
      </c>
      <c r="L17" s="156">
        <v>0</v>
      </c>
      <c r="M17" s="157">
        <v>0</v>
      </c>
      <c r="N17" s="156">
        <v>0</v>
      </c>
      <c r="O17" s="157">
        <v>0</v>
      </c>
      <c r="P17" s="162">
        <f>M17+O17</f>
        <v>0</v>
      </c>
      <c r="Q17" s="163">
        <v>0</v>
      </c>
      <c r="R17" s="129">
        <v>0</v>
      </c>
      <c r="S17" s="163">
        <v>0</v>
      </c>
      <c r="T17" s="129">
        <v>0</v>
      </c>
      <c r="U17" s="162">
        <f>R17+T17</f>
        <v>0</v>
      </c>
      <c r="V17" s="163">
        <v>0</v>
      </c>
      <c r="W17" s="129">
        <v>0</v>
      </c>
      <c r="X17" s="163">
        <v>0</v>
      </c>
      <c r="Y17" s="129">
        <v>0</v>
      </c>
      <c r="Z17" s="162">
        <f>W17+Y17</f>
        <v>0</v>
      </c>
      <c r="AA17" s="159">
        <f t="shared" si="2"/>
        <v>0</v>
      </c>
      <c r="AB17" s="129">
        <f t="shared" si="2"/>
        <v>0</v>
      </c>
      <c r="AC17" s="130">
        <f t="shared" si="2"/>
        <v>0</v>
      </c>
      <c r="AD17" s="131">
        <f t="shared" si="2"/>
        <v>0</v>
      </c>
    </row>
    <row r="18" spans="1:30" s="149" customFormat="1" ht="19.5" customHeight="1" thickBot="1">
      <c r="A18" s="612"/>
      <c r="B18" s="614"/>
      <c r="C18" s="617"/>
      <c r="D18" s="617"/>
      <c r="E18" s="617"/>
      <c r="F18" s="179" t="s">
        <v>14</v>
      </c>
      <c r="G18" s="180">
        <v>0</v>
      </c>
      <c r="H18" s="181">
        <v>0</v>
      </c>
      <c r="I18" s="180">
        <v>0</v>
      </c>
      <c r="J18" s="181">
        <v>0</v>
      </c>
      <c r="K18" s="182">
        <f>H18+J18</f>
        <v>0</v>
      </c>
      <c r="L18" s="180">
        <v>0</v>
      </c>
      <c r="M18" s="181">
        <v>0</v>
      </c>
      <c r="N18" s="180">
        <v>0</v>
      </c>
      <c r="O18" s="181">
        <v>0</v>
      </c>
      <c r="P18" s="182">
        <f>M18+O18</f>
        <v>0</v>
      </c>
      <c r="Q18" s="183">
        <v>0</v>
      </c>
      <c r="R18" s="184">
        <v>0</v>
      </c>
      <c r="S18" s="183">
        <v>0</v>
      </c>
      <c r="T18" s="184">
        <v>0</v>
      </c>
      <c r="U18" s="182">
        <f>R18+T18</f>
        <v>0</v>
      </c>
      <c r="V18" s="183">
        <v>0</v>
      </c>
      <c r="W18" s="184">
        <v>0</v>
      </c>
      <c r="X18" s="185">
        <v>0</v>
      </c>
      <c r="Y18" s="184">
        <v>0</v>
      </c>
      <c r="Z18" s="182">
        <f>W18+Y18</f>
        <v>0</v>
      </c>
      <c r="AA18" s="186">
        <f t="shared" si="2"/>
        <v>0</v>
      </c>
      <c r="AB18" s="184">
        <f t="shared" si="2"/>
        <v>0</v>
      </c>
      <c r="AC18" s="187">
        <f t="shared" si="2"/>
        <v>0</v>
      </c>
      <c r="AD18" s="188">
        <f t="shared" si="2"/>
        <v>0</v>
      </c>
    </row>
    <row r="19" spans="1:30" s="149" customFormat="1" ht="19.5" customHeight="1" thickBot="1">
      <c r="A19" s="613"/>
      <c r="B19" s="618" t="s">
        <v>9</v>
      </c>
      <c r="C19" s="619"/>
      <c r="D19" s="619"/>
      <c r="E19" s="619"/>
      <c r="F19" s="619"/>
      <c r="G19" s="170">
        <f>G14+G15+G16+G17+G18</f>
        <v>0</v>
      </c>
      <c r="H19" s="171">
        <f aca="true" t="shared" si="3" ref="H19:Z19">H14+H15+H16+H17+H18</f>
        <v>0</v>
      </c>
      <c r="I19" s="172">
        <f t="shared" si="3"/>
        <v>0</v>
      </c>
      <c r="J19" s="171">
        <f t="shared" si="3"/>
        <v>0</v>
      </c>
      <c r="K19" s="171">
        <f t="shared" si="3"/>
        <v>0</v>
      </c>
      <c r="L19" s="170">
        <f t="shared" si="3"/>
        <v>0</v>
      </c>
      <c r="M19" s="171">
        <f t="shared" si="3"/>
        <v>0</v>
      </c>
      <c r="N19" s="170">
        <f t="shared" si="3"/>
        <v>0</v>
      </c>
      <c r="O19" s="171">
        <f t="shared" si="3"/>
        <v>0</v>
      </c>
      <c r="P19" s="171">
        <f t="shared" si="3"/>
        <v>0</v>
      </c>
      <c r="Q19" s="172">
        <f t="shared" si="3"/>
        <v>0</v>
      </c>
      <c r="R19" s="172">
        <f t="shared" si="3"/>
        <v>0</v>
      </c>
      <c r="S19" s="172">
        <f t="shared" si="3"/>
        <v>0</v>
      </c>
      <c r="T19" s="171">
        <f t="shared" si="3"/>
        <v>0</v>
      </c>
      <c r="U19" s="171">
        <f t="shared" si="3"/>
        <v>0</v>
      </c>
      <c r="V19" s="172">
        <f t="shared" si="3"/>
        <v>0</v>
      </c>
      <c r="W19" s="171">
        <f t="shared" si="3"/>
        <v>0</v>
      </c>
      <c r="X19" s="170">
        <f t="shared" si="3"/>
        <v>0</v>
      </c>
      <c r="Y19" s="171">
        <f t="shared" si="3"/>
        <v>0</v>
      </c>
      <c r="Z19" s="171">
        <f t="shared" si="3"/>
        <v>0</v>
      </c>
      <c r="AA19" s="172">
        <f>AA14+AA15+AA16+AA17+AA18</f>
        <v>0</v>
      </c>
      <c r="AB19" s="171">
        <f>AB14+AB15+AB16+AB17+AB18</f>
        <v>0</v>
      </c>
      <c r="AC19" s="170">
        <f>AC14+AC15+AC16+AC17+AC18</f>
        <v>0</v>
      </c>
      <c r="AD19" s="173">
        <f>AD14+AD15+AD16+AD17+AD18</f>
        <v>0</v>
      </c>
    </row>
    <row r="20" spans="1:30" s="149" customFormat="1" ht="19.5" customHeight="1">
      <c r="A20" s="611">
        <v>3</v>
      </c>
      <c r="B20" s="611" t="s">
        <v>84</v>
      </c>
      <c r="C20" s="615">
        <f>D20+E20</f>
        <v>12678.3394</v>
      </c>
      <c r="D20" s="615">
        <v>12675.2394</v>
      </c>
      <c r="E20" s="615">
        <v>3.1</v>
      </c>
      <c r="F20" s="177" t="s">
        <v>11</v>
      </c>
      <c r="G20" s="156">
        <v>0</v>
      </c>
      <c r="H20" s="157">
        <v>0</v>
      </c>
      <c r="I20" s="156">
        <v>0</v>
      </c>
      <c r="J20" s="157">
        <v>0</v>
      </c>
      <c r="K20" s="158">
        <f>H20+J20</f>
        <v>0</v>
      </c>
      <c r="L20" s="156">
        <v>0</v>
      </c>
      <c r="M20" s="157">
        <v>0</v>
      </c>
      <c r="N20" s="156">
        <v>0</v>
      </c>
      <c r="O20" s="157">
        <v>0</v>
      </c>
      <c r="P20" s="158">
        <f>M20+O20</f>
        <v>0</v>
      </c>
      <c r="Q20" s="159">
        <v>0</v>
      </c>
      <c r="R20" s="157">
        <v>0</v>
      </c>
      <c r="S20" s="159">
        <v>0</v>
      </c>
      <c r="T20" s="157">
        <v>0</v>
      </c>
      <c r="U20" s="158">
        <f>R20+T20</f>
        <v>0</v>
      </c>
      <c r="V20" s="159"/>
      <c r="W20" s="157"/>
      <c r="X20" s="159">
        <v>0</v>
      </c>
      <c r="Y20" s="157">
        <v>0</v>
      </c>
      <c r="Z20" s="158">
        <f>W20+Y20</f>
        <v>0</v>
      </c>
      <c r="AA20" s="159">
        <f aca="true" t="shared" si="4" ref="AA20:AD24">G20+L20+Q20+V20</f>
        <v>0</v>
      </c>
      <c r="AB20" s="157">
        <f t="shared" si="4"/>
        <v>0</v>
      </c>
      <c r="AC20" s="160"/>
      <c r="AD20" s="161">
        <f t="shared" si="4"/>
        <v>0</v>
      </c>
    </row>
    <row r="21" spans="1:30" s="149" customFormat="1" ht="19.5" customHeight="1">
      <c r="A21" s="612"/>
      <c r="B21" s="612"/>
      <c r="C21" s="616"/>
      <c r="D21" s="616"/>
      <c r="E21" s="616"/>
      <c r="F21" s="174" t="s">
        <v>15</v>
      </c>
      <c r="G21" s="156">
        <v>0</v>
      </c>
      <c r="H21" s="157">
        <v>0</v>
      </c>
      <c r="I21" s="156">
        <v>0</v>
      </c>
      <c r="J21" s="157">
        <v>0</v>
      </c>
      <c r="K21" s="162">
        <f>H21+J21</f>
        <v>0</v>
      </c>
      <c r="L21" s="156">
        <v>0</v>
      </c>
      <c r="M21" s="157">
        <v>0</v>
      </c>
      <c r="N21" s="156">
        <v>0</v>
      </c>
      <c r="O21" s="157">
        <v>0</v>
      </c>
      <c r="P21" s="162">
        <f>M21+O21</f>
        <v>0</v>
      </c>
      <c r="Q21" s="163">
        <v>0</v>
      </c>
      <c r="R21" s="129">
        <v>0</v>
      </c>
      <c r="S21" s="163">
        <v>0</v>
      </c>
      <c r="T21" s="129">
        <v>0</v>
      </c>
      <c r="U21" s="162">
        <f>R21+T21</f>
        <v>0</v>
      </c>
      <c r="V21" s="163">
        <v>0</v>
      </c>
      <c r="W21" s="129">
        <v>0</v>
      </c>
      <c r="X21" s="163">
        <v>0</v>
      </c>
      <c r="Y21" s="129">
        <v>0</v>
      </c>
      <c r="Z21" s="162">
        <f>W21+Y21</f>
        <v>0</v>
      </c>
      <c r="AA21" s="159">
        <f t="shared" si="4"/>
        <v>0</v>
      </c>
      <c r="AB21" s="129">
        <f t="shared" si="4"/>
        <v>0</v>
      </c>
      <c r="AC21" s="130">
        <f t="shared" si="4"/>
        <v>0</v>
      </c>
      <c r="AD21" s="131">
        <f t="shared" si="4"/>
        <v>0</v>
      </c>
    </row>
    <row r="22" spans="1:30" s="149" customFormat="1" ht="19.5" customHeight="1">
      <c r="A22" s="612"/>
      <c r="B22" s="612"/>
      <c r="C22" s="616"/>
      <c r="D22" s="616"/>
      <c r="E22" s="616"/>
      <c r="F22" s="174" t="s">
        <v>12</v>
      </c>
      <c r="G22" s="156">
        <v>0</v>
      </c>
      <c r="H22" s="157">
        <v>0</v>
      </c>
      <c r="I22" s="156">
        <v>0</v>
      </c>
      <c r="J22" s="157">
        <v>0</v>
      </c>
      <c r="K22" s="162">
        <f>H22+J22</f>
        <v>0</v>
      </c>
      <c r="L22" s="156">
        <v>0</v>
      </c>
      <c r="M22" s="157">
        <v>0</v>
      </c>
      <c r="N22" s="156">
        <v>0</v>
      </c>
      <c r="O22" s="157">
        <v>0</v>
      </c>
      <c r="P22" s="162">
        <f>M22+O22</f>
        <v>0</v>
      </c>
      <c r="Q22" s="163">
        <v>0</v>
      </c>
      <c r="R22" s="129">
        <v>0</v>
      </c>
      <c r="S22" s="163">
        <v>0</v>
      </c>
      <c r="T22" s="129">
        <v>0</v>
      </c>
      <c r="U22" s="162">
        <f>R22+T22</f>
        <v>0</v>
      </c>
      <c r="V22" s="163">
        <v>0</v>
      </c>
      <c r="W22" s="129">
        <v>0</v>
      </c>
      <c r="X22" s="163">
        <v>0</v>
      </c>
      <c r="Y22" s="129">
        <v>0</v>
      </c>
      <c r="Z22" s="162">
        <f>W22+Y22</f>
        <v>0</v>
      </c>
      <c r="AA22" s="159">
        <f t="shared" si="4"/>
        <v>0</v>
      </c>
      <c r="AB22" s="129">
        <f t="shared" si="4"/>
        <v>0</v>
      </c>
      <c r="AC22" s="130">
        <f t="shared" si="4"/>
        <v>0</v>
      </c>
      <c r="AD22" s="131">
        <f t="shared" si="4"/>
        <v>0</v>
      </c>
    </row>
    <row r="23" spans="1:30" s="149" customFormat="1" ht="19.5" customHeight="1">
      <c r="A23" s="612"/>
      <c r="B23" s="612"/>
      <c r="C23" s="616"/>
      <c r="D23" s="616"/>
      <c r="E23" s="616"/>
      <c r="F23" s="174" t="s">
        <v>13</v>
      </c>
      <c r="G23" s="156">
        <v>0</v>
      </c>
      <c r="H23" s="157">
        <v>0</v>
      </c>
      <c r="I23" s="156">
        <v>0</v>
      </c>
      <c r="J23" s="157">
        <v>0</v>
      </c>
      <c r="K23" s="162">
        <f>H23+J23</f>
        <v>0</v>
      </c>
      <c r="L23" s="156">
        <v>0</v>
      </c>
      <c r="M23" s="157">
        <v>0</v>
      </c>
      <c r="N23" s="156">
        <v>0</v>
      </c>
      <c r="O23" s="157">
        <v>0</v>
      </c>
      <c r="P23" s="162">
        <f>M23+O23</f>
        <v>0</v>
      </c>
      <c r="Q23" s="163">
        <v>0</v>
      </c>
      <c r="R23" s="129">
        <v>0</v>
      </c>
      <c r="S23" s="163">
        <v>0</v>
      </c>
      <c r="T23" s="129">
        <v>0</v>
      </c>
      <c r="U23" s="162">
        <f>R23+T23</f>
        <v>0</v>
      </c>
      <c r="V23" s="163">
        <v>0</v>
      </c>
      <c r="W23" s="129">
        <v>0</v>
      </c>
      <c r="X23" s="163">
        <v>0</v>
      </c>
      <c r="Y23" s="129">
        <v>0</v>
      </c>
      <c r="Z23" s="162">
        <f>W23+Y23</f>
        <v>0</v>
      </c>
      <c r="AA23" s="159">
        <f t="shared" si="4"/>
        <v>0</v>
      </c>
      <c r="AB23" s="129">
        <f t="shared" si="4"/>
        <v>0</v>
      </c>
      <c r="AC23" s="130">
        <f t="shared" si="4"/>
        <v>0</v>
      </c>
      <c r="AD23" s="131">
        <f t="shared" si="4"/>
        <v>0</v>
      </c>
    </row>
    <row r="24" spans="1:30" s="149" customFormat="1" ht="19.5" customHeight="1" thickBot="1">
      <c r="A24" s="612"/>
      <c r="B24" s="614"/>
      <c r="C24" s="617"/>
      <c r="D24" s="617"/>
      <c r="E24" s="617"/>
      <c r="F24" s="179" t="s">
        <v>14</v>
      </c>
      <c r="G24" s="180">
        <v>0</v>
      </c>
      <c r="H24" s="181">
        <v>0</v>
      </c>
      <c r="I24" s="180">
        <v>0</v>
      </c>
      <c r="J24" s="181">
        <v>0</v>
      </c>
      <c r="K24" s="182">
        <f>H24+J24</f>
        <v>0</v>
      </c>
      <c r="L24" s="180">
        <v>0</v>
      </c>
      <c r="M24" s="181">
        <v>0</v>
      </c>
      <c r="N24" s="180">
        <v>0</v>
      </c>
      <c r="O24" s="181">
        <v>0</v>
      </c>
      <c r="P24" s="182">
        <f>M24+O24</f>
        <v>0</v>
      </c>
      <c r="Q24" s="183">
        <v>0</v>
      </c>
      <c r="R24" s="184">
        <v>0</v>
      </c>
      <c r="S24" s="183">
        <v>0</v>
      </c>
      <c r="T24" s="184">
        <v>0</v>
      </c>
      <c r="U24" s="182">
        <f>R24+T24</f>
        <v>0</v>
      </c>
      <c r="V24" s="183">
        <v>0</v>
      </c>
      <c r="W24" s="184">
        <v>0</v>
      </c>
      <c r="X24" s="185">
        <v>0</v>
      </c>
      <c r="Y24" s="184">
        <v>0</v>
      </c>
      <c r="Z24" s="182">
        <f>W24+Y24</f>
        <v>0</v>
      </c>
      <c r="AA24" s="186">
        <f t="shared" si="4"/>
        <v>0</v>
      </c>
      <c r="AB24" s="184">
        <f t="shared" si="4"/>
        <v>0</v>
      </c>
      <c r="AC24" s="187">
        <f t="shared" si="4"/>
        <v>0</v>
      </c>
      <c r="AD24" s="188">
        <f t="shared" si="4"/>
        <v>0</v>
      </c>
    </row>
    <row r="25" spans="1:30" s="149" customFormat="1" ht="19.5" customHeight="1" thickBot="1">
      <c r="A25" s="613"/>
      <c r="B25" s="618" t="s">
        <v>9</v>
      </c>
      <c r="C25" s="619"/>
      <c r="D25" s="619"/>
      <c r="E25" s="619"/>
      <c r="F25" s="619"/>
      <c r="G25" s="170">
        <f>G20+G21+G22+G23+G24</f>
        <v>0</v>
      </c>
      <c r="H25" s="171">
        <v>0</v>
      </c>
      <c r="I25" s="172">
        <f aca="true" t="shared" si="5" ref="I25:AD25">I20+I21+I22+I23+I24</f>
        <v>0</v>
      </c>
      <c r="J25" s="171">
        <f t="shared" si="5"/>
        <v>0</v>
      </c>
      <c r="K25" s="171">
        <f t="shared" si="5"/>
        <v>0</v>
      </c>
      <c r="L25" s="170">
        <f t="shared" si="5"/>
        <v>0</v>
      </c>
      <c r="M25" s="171">
        <f t="shared" si="5"/>
        <v>0</v>
      </c>
      <c r="N25" s="170">
        <f t="shared" si="5"/>
        <v>0</v>
      </c>
      <c r="O25" s="171">
        <f t="shared" si="5"/>
        <v>0</v>
      </c>
      <c r="P25" s="171">
        <f t="shared" si="5"/>
        <v>0</v>
      </c>
      <c r="Q25" s="172">
        <f t="shared" si="5"/>
        <v>0</v>
      </c>
      <c r="R25" s="172">
        <f t="shared" si="5"/>
        <v>0</v>
      </c>
      <c r="S25" s="172">
        <f t="shared" si="5"/>
        <v>0</v>
      </c>
      <c r="T25" s="171">
        <f t="shared" si="5"/>
        <v>0</v>
      </c>
      <c r="U25" s="171">
        <f t="shared" si="5"/>
        <v>0</v>
      </c>
      <c r="V25" s="172">
        <f t="shared" si="5"/>
        <v>0</v>
      </c>
      <c r="W25" s="171">
        <f t="shared" si="5"/>
        <v>0</v>
      </c>
      <c r="X25" s="170">
        <f t="shared" si="5"/>
        <v>0</v>
      </c>
      <c r="Y25" s="171">
        <f t="shared" si="5"/>
        <v>0</v>
      </c>
      <c r="Z25" s="171">
        <f t="shared" si="5"/>
        <v>0</v>
      </c>
      <c r="AA25" s="172">
        <f t="shared" si="5"/>
        <v>0</v>
      </c>
      <c r="AB25" s="171">
        <f t="shared" si="5"/>
        <v>0</v>
      </c>
      <c r="AC25" s="170">
        <f t="shared" si="5"/>
        <v>0</v>
      </c>
      <c r="AD25" s="173">
        <f t="shared" si="5"/>
        <v>0</v>
      </c>
    </row>
    <row r="26" spans="1:30" s="149" customFormat="1" ht="19.5" customHeight="1">
      <c r="A26" s="611">
        <v>4</v>
      </c>
      <c r="B26" s="611" t="s">
        <v>85</v>
      </c>
      <c r="C26" s="615">
        <f>D26+E26</f>
        <v>6950.6914</v>
      </c>
      <c r="D26" s="615">
        <v>6874.7714</v>
      </c>
      <c r="E26" s="615">
        <v>75.92</v>
      </c>
      <c r="F26" s="177" t="s">
        <v>11</v>
      </c>
      <c r="G26" s="156">
        <v>60</v>
      </c>
      <c r="H26" s="157">
        <v>12</v>
      </c>
      <c r="I26" s="156">
        <v>0</v>
      </c>
      <c r="J26" s="157">
        <v>0</v>
      </c>
      <c r="K26" s="158">
        <f>H26+J26</f>
        <v>12</v>
      </c>
      <c r="L26" s="156">
        <v>120</v>
      </c>
      <c r="M26" s="157">
        <v>60</v>
      </c>
      <c r="N26" s="156">
        <v>0</v>
      </c>
      <c r="O26" s="157">
        <v>0</v>
      </c>
      <c r="P26" s="158">
        <f>M26+O26</f>
        <v>60</v>
      </c>
      <c r="Q26" s="159">
        <v>200</v>
      </c>
      <c r="R26" s="157">
        <v>200</v>
      </c>
      <c r="S26" s="159">
        <v>0</v>
      </c>
      <c r="T26" s="157">
        <v>0</v>
      </c>
      <c r="U26" s="158">
        <f>R26+T26</f>
        <v>200</v>
      </c>
      <c r="V26" s="159">
        <v>100</v>
      </c>
      <c r="W26" s="157">
        <v>278</v>
      </c>
      <c r="X26" s="159">
        <v>0</v>
      </c>
      <c r="Y26" s="157">
        <v>0</v>
      </c>
      <c r="Z26" s="158">
        <f>W26+Y26</f>
        <v>278</v>
      </c>
      <c r="AA26" s="159">
        <f aca="true" t="shared" si="6" ref="AA26:AD30">G26+L26+Q26+V26</f>
        <v>480</v>
      </c>
      <c r="AB26" s="157">
        <f t="shared" si="6"/>
        <v>550</v>
      </c>
      <c r="AC26" s="160">
        <f t="shared" si="6"/>
        <v>0</v>
      </c>
      <c r="AD26" s="161">
        <f t="shared" si="6"/>
        <v>0</v>
      </c>
    </row>
    <row r="27" spans="1:30" s="149" customFormat="1" ht="19.5" customHeight="1">
      <c r="A27" s="612"/>
      <c r="B27" s="612"/>
      <c r="C27" s="616"/>
      <c r="D27" s="616"/>
      <c r="E27" s="616"/>
      <c r="F27" s="174" t="s">
        <v>15</v>
      </c>
      <c r="G27" s="156">
        <v>0</v>
      </c>
      <c r="H27" s="157">
        <v>0</v>
      </c>
      <c r="I27" s="156">
        <v>0</v>
      </c>
      <c r="J27" s="157">
        <v>0</v>
      </c>
      <c r="K27" s="162">
        <f>H27+J27</f>
        <v>0</v>
      </c>
      <c r="L27" s="156">
        <v>0</v>
      </c>
      <c r="M27" s="157">
        <v>0</v>
      </c>
      <c r="N27" s="156">
        <v>0</v>
      </c>
      <c r="O27" s="157">
        <v>0</v>
      </c>
      <c r="P27" s="162">
        <f>M27+O27</f>
        <v>0</v>
      </c>
      <c r="Q27" s="163">
        <v>0</v>
      </c>
      <c r="R27" s="129">
        <v>0</v>
      </c>
      <c r="S27" s="163">
        <v>0</v>
      </c>
      <c r="T27" s="129">
        <v>0</v>
      </c>
      <c r="U27" s="162">
        <f>R27+T27</f>
        <v>0</v>
      </c>
      <c r="V27" s="163">
        <v>0</v>
      </c>
      <c r="W27" s="129">
        <v>0</v>
      </c>
      <c r="X27" s="163">
        <v>0</v>
      </c>
      <c r="Y27" s="129">
        <v>0</v>
      </c>
      <c r="Z27" s="162">
        <f>W27+Y27</f>
        <v>0</v>
      </c>
      <c r="AA27" s="159">
        <f t="shared" si="6"/>
        <v>0</v>
      </c>
      <c r="AB27" s="129">
        <f t="shared" si="6"/>
        <v>0</v>
      </c>
      <c r="AC27" s="130">
        <f t="shared" si="6"/>
        <v>0</v>
      </c>
      <c r="AD27" s="131">
        <f t="shared" si="6"/>
        <v>0</v>
      </c>
    </row>
    <row r="28" spans="1:30" s="149" customFormat="1" ht="19.5" customHeight="1">
      <c r="A28" s="612"/>
      <c r="B28" s="612"/>
      <c r="C28" s="616"/>
      <c r="D28" s="616"/>
      <c r="E28" s="616"/>
      <c r="F28" s="174" t="s">
        <v>12</v>
      </c>
      <c r="G28" s="156">
        <v>0</v>
      </c>
      <c r="H28" s="157">
        <v>0</v>
      </c>
      <c r="I28" s="156">
        <v>0</v>
      </c>
      <c r="J28" s="157">
        <v>0</v>
      </c>
      <c r="K28" s="162">
        <f>H28+J28</f>
        <v>0</v>
      </c>
      <c r="L28" s="156">
        <v>0</v>
      </c>
      <c r="M28" s="157">
        <v>0</v>
      </c>
      <c r="N28" s="156">
        <v>0</v>
      </c>
      <c r="O28" s="157">
        <v>0</v>
      </c>
      <c r="P28" s="162">
        <f>M28+O28</f>
        <v>0</v>
      </c>
      <c r="Q28" s="163">
        <v>0</v>
      </c>
      <c r="R28" s="129">
        <v>0</v>
      </c>
      <c r="S28" s="163">
        <v>0</v>
      </c>
      <c r="T28" s="129">
        <v>0</v>
      </c>
      <c r="U28" s="162">
        <f>R28+T28</f>
        <v>0</v>
      </c>
      <c r="V28" s="163">
        <v>0</v>
      </c>
      <c r="W28" s="129">
        <v>0</v>
      </c>
      <c r="X28" s="163">
        <v>0</v>
      </c>
      <c r="Y28" s="129">
        <v>0</v>
      </c>
      <c r="Z28" s="162">
        <f>W28+Y28</f>
        <v>0</v>
      </c>
      <c r="AA28" s="159">
        <f t="shared" si="6"/>
        <v>0</v>
      </c>
      <c r="AB28" s="129">
        <f t="shared" si="6"/>
        <v>0</v>
      </c>
      <c r="AC28" s="130">
        <f t="shared" si="6"/>
        <v>0</v>
      </c>
      <c r="AD28" s="131">
        <f t="shared" si="6"/>
        <v>0</v>
      </c>
    </row>
    <row r="29" spans="1:30" s="149" customFormat="1" ht="19.5" customHeight="1">
      <c r="A29" s="612"/>
      <c r="B29" s="612"/>
      <c r="C29" s="616"/>
      <c r="D29" s="616"/>
      <c r="E29" s="616"/>
      <c r="F29" s="174" t="s">
        <v>13</v>
      </c>
      <c r="G29" s="156">
        <v>0</v>
      </c>
      <c r="H29" s="157">
        <v>0</v>
      </c>
      <c r="I29" s="156">
        <v>0</v>
      </c>
      <c r="J29" s="157">
        <v>0</v>
      </c>
      <c r="K29" s="162">
        <f>H29+J29</f>
        <v>0</v>
      </c>
      <c r="L29" s="156">
        <v>0</v>
      </c>
      <c r="M29" s="157">
        <v>0</v>
      </c>
      <c r="N29" s="156">
        <v>0</v>
      </c>
      <c r="O29" s="157">
        <v>0</v>
      </c>
      <c r="P29" s="162">
        <f>M29+O29</f>
        <v>0</v>
      </c>
      <c r="Q29" s="163">
        <v>0</v>
      </c>
      <c r="R29" s="129">
        <v>0</v>
      </c>
      <c r="S29" s="163">
        <v>0</v>
      </c>
      <c r="T29" s="129">
        <v>0</v>
      </c>
      <c r="U29" s="162">
        <f>R29+T29</f>
        <v>0</v>
      </c>
      <c r="V29" s="163">
        <v>0</v>
      </c>
      <c r="W29" s="129">
        <v>0</v>
      </c>
      <c r="X29" s="163">
        <v>0</v>
      </c>
      <c r="Y29" s="129">
        <v>0</v>
      </c>
      <c r="Z29" s="162">
        <f>W29+Y29</f>
        <v>0</v>
      </c>
      <c r="AA29" s="159">
        <f t="shared" si="6"/>
        <v>0</v>
      </c>
      <c r="AB29" s="129">
        <f t="shared" si="6"/>
        <v>0</v>
      </c>
      <c r="AC29" s="130">
        <f t="shared" si="6"/>
        <v>0</v>
      </c>
      <c r="AD29" s="131">
        <f t="shared" si="6"/>
        <v>0</v>
      </c>
    </row>
    <row r="30" spans="1:30" s="149" customFormat="1" ht="19.5" customHeight="1" thickBot="1">
      <c r="A30" s="612"/>
      <c r="B30" s="614"/>
      <c r="C30" s="617"/>
      <c r="D30" s="617"/>
      <c r="E30" s="617"/>
      <c r="F30" s="179" t="s">
        <v>14</v>
      </c>
      <c r="G30" s="180">
        <v>0</v>
      </c>
      <c r="H30" s="181">
        <v>0</v>
      </c>
      <c r="I30" s="180">
        <v>0</v>
      </c>
      <c r="J30" s="181">
        <v>0</v>
      </c>
      <c r="K30" s="182">
        <f>H30+J30</f>
        <v>0</v>
      </c>
      <c r="L30" s="180">
        <v>0</v>
      </c>
      <c r="M30" s="181">
        <v>0</v>
      </c>
      <c r="N30" s="180">
        <v>0</v>
      </c>
      <c r="O30" s="181">
        <v>0</v>
      </c>
      <c r="P30" s="182">
        <f>M30+O30</f>
        <v>0</v>
      </c>
      <c r="Q30" s="183">
        <v>0</v>
      </c>
      <c r="R30" s="184">
        <v>0</v>
      </c>
      <c r="S30" s="183">
        <v>0</v>
      </c>
      <c r="T30" s="184">
        <v>0</v>
      </c>
      <c r="U30" s="182">
        <f>R30+T30</f>
        <v>0</v>
      </c>
      <c r="V30" s="183">
        <v>0</v>
      </c>
      <c r="W30" s="184">
        <v>0</v>
      </c>
      <c r="X30" s="185">
        <v>0</v>
      </c>
      <c r="Y30" s="184">
        <v>0</v>
      </c>
      <c r="Z30" s="182">
        <f>W30+Y30</f>
        <v>0</v>
      </c>
      <c r="AA30" s="186">
        <f t="shared" si="6"/>
        <v>0</v>
      </c>
      <c r="AB30" s="184">
        <f t="shared" si="6"/>
        <v>0</v>
      </c>
      <c r="AC30" s="187">
        <f t="shared" si="6"/>
        <v>0</v>
      </c>
      <c r="AD30" s="188">
        <f t="shared" si="6"/>
        <v>0</v>
      </c>
    </row>
    <row r="31" spans="1:30" s="149" customFormat="1" ht="19.5" customHeight="1" thickBot="1">
      <c r="A31" s="613"/>
      <c r="B31" s="618" t="s">
        <v>9</v>
      </c>
      <c r="C31" s="619"/>
      <c r="D31" s="619"/>
      <c r="E31" s="619"/>
      <c r="F31" s="619"/>
      <c r="G31" s="170">
        <f>G26+G27+G28+G29+G30</f>
        <v>60</v>
      </c>
      <c r="H31" s="171">
        <f aca="true" t="shared" si="7" ref="H31:Z31">H26+H27+H28+H29+H30</f>
        <v>12</v>
      </c>
      <c r="I31" s="172">
        <f t="shared" si="7"/>
        <v>0</v>
      </c>
      <c r="J31" s="171">
        <f t="shared" si="7"/>
        <v>0</v>
      </c>
      <c r="K31" s="171">
        <f t="shared" si="7"/>
        <v>12</v>
      </c>
      <c r="L31" s="170">
        <f t="shared" si="7"/>
        <v>120</v>
      </c>
      <c r="M31" s="171">
        <f t="shared" si="7"/>
        <v>60</v>
      </c>
      <c r="N31" s="170">
        <f t="shared" si="7"/>
        <v>0</v>
      </c>
      <c r="O31" s="171">
        <f t="shared" si="7"/>
        <v>0</v>
      </c>
      <c r="P31" s="171">
        <f t="shared" si="7"/>
        <v>60</v>
      </c>
      <c r="Q31" s="172">
        <f t="shared" si="7"/>
        <v>200</v>
      </c>
      <c r="R31" s="172">
        <f t="shared" si="7"/>
        <v>200</v>
      </c>
      <c r="S31" s="172">
        <f t="shared" si="7"/>
        <v>0</v>
      </c>
      <c r="T31" s="171">
        <f t="shared" si="7"/>
        <v>0</v>
      </c>
      <c r="U31" s="171">
        <f t="shared" si="7"/>
        <v>200</v>
      </c>
      <c r="V31" s="172">
        <f t="shared" si="7"/>
        <v>100</v>
      </c>
      <c r="W31" s="171">
        <f t="shared" si="7"/>
        <v>278</v>
      </c>
      <c r="X31" s="170">
        <f t="shared" si="7"/>
        <v>0</v>
      </c>
      <c r="Y31" s="171">
        <f t="shared" si="7"/>
        <v>0</v>
      </c>
      <c r="Z31" s="171">
        <f t="shared" si="7"/>
        <v>278</v>
      </c>
      <c r="AA31" s="172">
        <f>AA26+AA27+AA28+AA29+AA30</f>
        <v>480</v>
      </c>
      <c r="AB31" s="171">
        <f>AB26+AB27+AB28+AB29+AB30</f>
        <v>550</v>
      </c>
      <c r="AC31" s="170">
        <f>AC26+AC27+AC28+AC29+AC30</f>
        <v>0</v>
      </c>
      <c r="AD31" s="173">
        <f>AD26+AD27+AD28+AD29+AD30</f>
        <v>0</v>
      </c>
    </row>
    <row r="32" spans="1:30" s="149" customFormat="1" ht="19.5" customHeight="1">
      <c r="A32" s="611">
        <v>5</v>
      </c>
      <c r="B32" s="611" t="s">
        <v>86</v>
      </c>
      <c r="C32" s="615">
        <f>D32+E32</f>
        <v>11396.758899999999</v>
      </c>
      <c r="D32" s="615">
        <v>11348.6289</v>
      </c>
      <c r="E32" s="615">
        <v>48.13</v>
      </c>
      <c r="F32" s="177" t="s">
        <v>11</v>
      </c>
      <c r="G32" s="156">
        <v>4</v>
      </c>
      <c r="H32" s="157">
        <v>0.54</v>
      </c>
      <c r="I32" s="156">
        <v>0</v>
      </c>
      <c r="J32" s="157">
        <v>0</v>
      </c>
      <c r="K32" s="158">
        <f>H32+J32</f>
        <v>0.54</v>
      </c>
      <c r="L32" s="156">
        <v>21</v>
      </c>
      <c r="M32" s="157">
        <v>7.84</v>
      </c>
      <c r="N32" s="156">
        <v>0</v>
      </c>
      <c r="O32" s="157">
        <v>0</v>
      </c>
      <c r="P32" s="158">
        <f>M32+O32</f>
        <v>7.84</v>
      </c>
      <c r="Q32" s="159">
        <v>16</v>
      </c>
      <c r="R32" s="157">
        <v>15.23</v>
      </c>
      <c r="S32" s="159">
        <v>0</v>
      </c>
      <c r="T32" s="157">
        <v>0</v>
      </c>
      <c r="U32" s="158">
        <f>R32+T32</f>
        <v>15.23</v>
      </c>
      <c r="V32" s="159">
        <v>8</v>
      </c>
      <c r="W32" s="157">
        <v>12.4</v>
      </c>
      <c r="X32" s="159">
        <v>2</v>
      </c>
      <c r="Y32" s="157">
        <v>4.34</v>
      </c>
      <c r="Z32" s="158">
        <f>W32+Y32</f>
        <v>16.740000000000002</v>
      </c>
      <c r="AA32" s="159">
        <f>V32+Q32+L32+G32</f>
        <v>49</v>
      </c>
      <c r="AB32" s="157">
        <f aca="true" t="shared" si="8" ref="AA32:AD36">H32+M32+R32+W32</f>
        <v>36.01</v>
      </c>
      <c r="AC32" s="160">
        <f t="shared" si="8"/>
        <v>2</v>
      </c>
      <c r="AD32" s="161">
        <f t="shared" si="8"/>
        <v>4.34</v>
      </c>
    </row>
    <row r="33" spans="1:30" s="149" customFormat="1" ht="19.5" customHeight="1">
      <c r="A33" s="612"/>
      <c r="B33" s="612"/>
      <c r="C33" s="616"/>
      <c r="D33" s="616"/>
      <c r="E33" s="616"/>
      <c r="F33" s="174" t="s">
        <v>15</v>
      </c>
      <c r="G33" s="156">
        <v>0</v>
      </c>
      <c r="H33" s="157">
        <v>0</v>
      </c>
      <c r="I33" s="156">
        <v>0</v>
      </c>
      <c r="J33" s="157">
        <v>0</v>
      </c>
      <c r="K33" s="162">
        <f>H33+J33</f>
        <v>0</v>
      </c>
      <c r="L33" s="156">
        <v>0</v>
      </c>
      <c r="M33" s="157">
        <v>0</v>
      </c>
      <c r="N33" s="156">
        <v>0</v>
      </c>
      <c r="O33" s="157">
        <v>0</v>
      </c>
      <c r="P33" s="162">
        <f>M33+O33</f>
        <v>0</v>
      </c>
      <c r="Q33" s="163"/>
      <c r="R33" s="129"/>
      <c r="S33" s="163">
        <v>0</v>
      </c>
      <c r="T33" s="129">
        <v>0</v>
      </c>
      <c r="U33" s="162">
        <f>R33+T33</f>
        <v>0</v>
      </c>
      <c r="V33" s="163">
        <v>0</v>
      </c>
      <c r="W33" s="129">
        <v>0</v>
      </c>
      <c r="X33" s="163"/>
      <c r="Y33" s="129"/>
      <c r="Z33" s="162">
        <f>W33+Y33</f>
        <v>0</v>
      </c>
      <c r="AA33" s="159">
        <f t="shared" si="8"/>
        <v>0</v>
      </c>
      <c r="AB33" s="129">
        <f t="shared" si="8"/>
        <v>0</v>
      </c>
      <c r="AC33" s="130">
        <f t="shared" si="8"/>
        <v>0</v>
      </c>
      <c r="AD33" s="131">
        <f t="shared" si="8"/>
        <v>0</v>
      </c>
    </row>
    <row r="34" spans="1:30" s="149" customFormat="1" ht="19.5" customHeight="1">
      <c r="A34" s="612"/>
      <c r="B34" s="612"/>
      <c r="C34" s="616"/>
      <c r="D34" s="616"/>
      <c r="E34" s="616"/>
      <c r="F34" s="174" t="s">
        <v>12</v>
      </c>
      <c r="G34" s="156">
        <v>2</v>
      </c>
      <c r="H34" s="157">
        <v>0.1</v>
      </c>
      <c r="I34" s="156">
        <v>0</v>
      </c>
      <c r="J34" s="157">
        <v>0</v>
      </c>
      <c r="K34" s="162">
        <f>H34+J34</f>
        <v>0.1</v>
      </c>
      <c r="L34" s="156">
        <v>5</v>
      </c>
      <c r="M34" s="157">
        <v>2.3</v>
      </c>
      <c r="N34" s="156">
        <v>0</v>
      </c>
      <c r="O34" s="157">
        <v>0</v>
      </c>
      <c r="P34" s="162">
        <f>M34+O34</f>
        <v>2.3</v>
      </c>
      <c r="Q34" s="163">
        <v>5</v>
      </c>
      <c r="R34" s="129">
        <v>4</v>
      </c>
      <c r="S34" s="163">
        <v>0</v>
      </c>
      <c r="T34" s="129">
        <v>0</v>
      </c>
      <c r="U34" s="162">
        <f>R34+T34</f>
        <v>4</v>
      </c>
      <c r="V34" s="163">
        <v>31</v>
      </c>
      <c r="W34" s="129">
        <v>35.538</v>
      </c>
      <c r="X34" s="163">
        <v>2</v>
      </c>
      <c r="Y34" s="129">
        <v>9.09</v>
      </c>
      <c r="Z34" s="162">
        <f>W34+Y34</f>
        <v>44.628</v>
      </c>
      <c r="AA34" s="159">
        <f t="shared" si="8"/>
        <v>43</v>
      </c>
      <c r="AB34" s="129">
        <f t="shared" si="8"/>
        <v>41.937999999999995</v>
      </c>
      <c r="AC34" s="130">
        <f t="shared" si="8"/>
        <v>2</v>
      </c>
      <c r="AD34" s="131">
        <f t="shared" si="8"/>
        <v>9.09</v>
      </c>
    </row>
    <row r="35" spans="1:30" s="149" customFormat="1" ht="19.5" customHeight="1">
      <c r="A35" s="612"/>
      <c r="B35" s="612"/>
      <c r="C35" s="616"/>
      <c r="D35" s="616"/>
      <c r="E35" s="616"/>
      <c r="F35" s="174" t="s">
        <v>13</v>
      </c>
      <c r="G35" s="156">
        <v>0</v>
      </c>
      <c r="H35" s="157">
        <v>0</v>
      </c>
      <c r="I35" s="156">
        <v>1</v>
      </c>
      <c r="J35" s="157">
        <v>0.02</v>
      </c>
      <c r="K35" s="162">
        <f>H35+J35</f>
        <v>0.02</v>
      </c>
      <c r="L35" s="156">
        <v>0</v>
      </c>
      <c r="M35" s="157">
        <v>0</v>
      </c>
      <c r="N35" s="156">
        <v>0</v>
      </c>
      <c r="O35" s="157">
        <v>0</v>
      </c>
      <c r="P35" s="162">
        <f>M35+O35</f>
        <v>0</v>
      </c>
      <c r="Q35" s="163">
        <v>0</v>
      </c>
      <c r="R35" s="129">
        <v>0</v>
      </c>
      <c r="S35" s="163">
        <v>0</v>
      </c>
      <c r="T35" s="129">
        <v>0</v>
      </c>
      <c r="U35" s="162">
        <f>R35+T35</f>
        <v>0</v>
      </c>
      <c r="V35" s="163">
        <v>0</v>
      </c>
      <c r="W35" s="129">
        <v>0</v>
      </c>
      <c r="X35" s="163">
        <v>1</v>
      </c>
      <c r="Y35" s="129">
        <v>30.49</v>
      </c>
      <c r="Z35" s="162">
        <f>W35+Y35</f>
        <v>30.49</v>
      </c>
      <c r="AA35" s="159">
        <f t="shared" si="8"/>
        <v>0</v>
      </c>
      <c r="AB35" s="129">
        <f t="shared" si="8"/>
        <v>0</v>
      </c>
      <c r="AC35" s="130">
        <f t="shared" si="8"/>
        <v>2</v>
      </c>
      <c r="AD35" s="131">
        <f t="shared" si="8"/>
        <v>30.509999999999998</v>
      </c>
    </row>
    <row r="36" spans="1:30" s="149" customFormat="1" ht="19.5" customHeight="1" thickBot="1">
      <c r="A36" s="612"/>
      <c r="B36" s="614"/>
      <c r="C36" s="617"/>
      <c r="D36" s="617"/>
      <c r="E36" s="617"/>
      <c r="F36" s="179" t="s">
        <v>14</v>
      </c>
      <c r="G36" s="180">
        <v>0</v>
      </c>
      <c r="H36" s="181">
        <v>0</v>
      </c>
      <c r="I36" s="180">
        <v>0</v>
      </c>
      <c r="J36" s="181">
        <v>0</v>
      </c>
      <c r="K36" s="182">
        <f>H36+J36</f>
        <v>0</v>
      </c>
      <c r="L36" s="180">
        <v>0</v>
      </c>
      <c r="M36" s="181">
        <v>0</v>
      </c>
      <c r="N36" s="180">
        <v>1</v>
      </c>
      <c r="O36" s="181">
        <v>0.35</v>
      </c>
      <c r="P36" s="182">
        <f>M36+O36</f>
        <v>0.35</v>
      </c>
      <c r="Q36" s="183">
        <v>0</v>
      </c>
      <c r="R36" s="184">
        <v>0</v>
      </c>
      <c r="S36" s="183">
        <v>0</v>
      </c>
      <c r="T36" s="184">
        <v>0</v>
      </c>
      <c r="U36" s="182">
        <f>R36+T36</f>
        <v>0</v>
      </c>
      <c r="V36" s="183">
        <v>0</v>
      </c>
      <c r="W36" s="184">
        <v>0</v>
      </c>
      <c r="X36" s="185">
        <v>0</v>
      </c>
      <c r="Y36" s="184">
        <v>0</v>
      </c>
      <c r="Z36" s="182">
        <f>W36+Y36</f>
        <v>0</v>
      </c>
      <c r="AA36" s="186">
        <f t="shared" si="8"/>
        <v>0</v>
      </c>
      <c r="AB36" s="184">
        <f t="shared" si="8"/>
        <v>0</v>
      </c>
      <c r="AC36" s="187">
        <f t="shared" si="8"/>
        <v>1</v>
      </c>
      <c r="AD36" s="188">
        <f t="shared" si="8"/>
        <v>0.35</v>
      </c>
    </row>
    <row r="37" spans="1:30" s="149" customFormat="1" ht="19.5" customHeight="1" thickBot="1">
      <c r="A37" s="613"/>
      <c r="B37" s="618" t="s">
        <v>9</v>
      </c>
      <c r="C37" s="619"/>
      <c r="D37" s="619"/>
      <c r="E37" s="619"/>
      <c r="F37" s="619"/>
      <c r="G37" s="170">
        <f>G32+G33+G34+G35+G36</f>
        <v>6</v>
      </c>
      <c r="H37" s="171">
        <f aca="true" t="shared" si="9" ref="H37:Z37">H32+H33+H34+H35+H36</f>
        <v>0.64</v>
      </c>
      <c r="I37" s="172">
        <f t="shared" si="9"/>
        <v>1</v>
      </c>
      <c r="J37" s="171">
        <f t="shared" si="9"/>
        <v>0.02</v>
      </c>
      <c r="K37" s="171">
        <f t="shared" si="9"/>
        <v>0.66</v>
      </c>
      <c r="L37" s="170">
        <f t="shared" si="9"/>
        <v>26</v>
      </c>
      <c r="M37" s="171">
        <f t="shared" si="9"/>
        <v>10.14</v>
      </c>
      <c r="N37" s="170">
        <f t="shared" si="9"/>
        <v>1</v>
      </c>
      <c r="O37" s="171">
        <f t="shared" si="9"/>
        <v>0.35</v>
      </c>
      <c r="P37" s="171">
        <f t="shared" si="9"/>
        <v>10.49</v>
      </c>
      <c r="Q37" s="172">
        <f t="shared" si="9"/>
        <v>21</v>
      </c>
      <c r="R37" s="172">
        <f t="shared" si="9"/>
        <v>19.23</v>
      </c>
      <c r="S37" s="172">
        <f t="shared" si="9"/>
        <v>0</v>
      </c>
      <c r="T37" s="171">
        <f t="shared" si="9"/>
        <v>0</v>
      </c>
      <c r="U37" s="171">
        <f>U32+U33+U34+U35+U36</f>
        <v>19.23</v>
      </c>
      <c r="V37" s="172">
        <f t="shared" si="9"/>
        <v>39</v>
      </c>
      <c r="W37" s="171">
        <f t="shared" si="9"/>
        <v>47.937999999999995</v>
      </c>
      <c r="X37" s="170">
        <f t="shared" si="9"/>
        <v>5</v>
      </c>
      <c r="Y37" s="171">
        <f t="shared" si="9"/>
        <v>43.92</v>
      </c>
      <c r="Z37" s="171">
        <f t="shared" si="9"/>
        <v>91.858</v>
      </c>
      <c r="AA37" s="172">
        <f>AA32+AA33+AA34+AA35+AA36</f>
        <v>92</v>
      </c>
      <c r="AB37" s="171">
        <f>AB32+AB33+AB34+AB35+AB36</f>
        <v>77.948</v>
      </c>
      <c r="AC37" s="170">
        <f>AC32+AC33+AC34+AC35+AC36</f>
        <v>7</v>
      </c>
      <c r="AD37" s="173">
        <f>AD32+AD33+AD34+AD35+AD36</f>
        <v>44.29</v>
      </c>
    </row>
    <row r="38" spans="1:30" s="149" customFormat="1" ht="19.5" customHeight="1">
      <c r="A38" s="611">
        <v>6</v>
      </c>
      <c r="B38" s="611" t="s">
        <v>87</v>
      </c>
      <c r="C38" s="615">
        <f>D38+E38</f>
        <v>12168.476400000001</v>
      </c>
      <c r="D38" s="615">
        <v>12164.0827</v>
      </c>
      <c r="E38" s="615">
        <v>4.3937</v>
      </c>
      <c r="F38" s="177" t="s">
        <v>11</v>
      </c>
      <c r="G38" s="156">
        <v>0</v>
      </c>
      <c r="H38" s="157">
        <v>0</v>
      </c>
      <c r="I38" s="156">
        <v>0</v>
      </c>
      <c r="J38" s="157">
        <v>0</v>
      </c>
      <c r="K38" s="158">
        <v>0</v>
      </c>
      <c r="L38" s="156">
        <v>0</v>
      </c>
      <c r="M38" s="157">
        <v>0</v>
      </c>
      <c r="N38" s="156">
        <v>0</v>
      </c>
      <c r="O38" s="157">
        <v>0</v>
      </c>
      <c r="P38" s="158">
        <v>0</v>
      </c>
      <c r="Q38" s="159">
        <v>0</v>
      </c>
      <c r="R38" s="157">
        <v>0</v>
      </c>
      <c r="S38" s="159">
        <v>4</v>
      </c>
      <c r="T38" s="157">
        <v>0</v>
      </c>
      <c r="U38" s="158">
        <v>0</v>
      </c>
      <c r="V38" s="159">
        <v>0</v>
      </c>
      <c r="W38" s="157">
        <v>0</v>
      </c>
      <c r="X38" s="159">
        <v>0</v>
      </c>
      <c r="Y38" s="157">
        <v>0</v>
      </c>
      <c r="Z38" s="158">
        <v>0</v>
      </c>
      <c r="AA38" s="159">
        <f aca="true" t="shared" si="10" ref="AA38:AD42">G38+L38+Q38+V38</f>
        <v>0</v>
      </c>
      <c r="AB38" s="157">
        <f t="shared" si="10"/>
        <v>0</v>
      </c>
      <c r="AC38" s="160">
        <v>0</v>
      </c>
      <c r="AD38" s="161">
        <v>0</v>
      </c>
    </row>
    <row r="39" spans="1:30" s="149" customFormat="1" ht="19.5" customHeight="1">
      <c r="A39" s="612"/>
      <c r="B39" s="612"/>
      <c r="C39" s="616"/>
      <c r="D39" s="616"/>
      <c r="E39" s="616"/>
      <c r="F39" s="174" t="s">
        <v>15</v>
      </c>
      <c r="G39" s="156">
        <v>0</v>
      </c>
      <c r="H39" s="157">
        <v>0</v>
      </c>
      <c r="I39" s="156">
        <v>0</v>
      </c>
      <c r="J39" s="157">
        <v>0</v>
      </c>
      <c r="K39" s="162">
        <v>0</v>
      </c>
      <c r="L39" s="156">
        <v>0</v>
      </c>
      <c r="M39" s="157">
        <v>0</v>
      </c>
      <c r="N39" s="156">
        <v>0</v>
      </c>
      <c r="O39" s="157">
        <v>0</v>
      </c>
      <c r="P39" s="162">
        <v>0</v>
      </c>
      <c r="Q39" s="163">
        <v>0</v>
      </c>
      <c r="R39" s="129">
        <v>0</v>
      </c>
      <c r="S39" s="163">
        <v>0</v>
      </c>
      <c r="T39" s="129">
        <v>0</v>
      </c>
      <c r="U39" s="162">
        <v>0</v>
      </c>
      <c r="V39" s="163">
        <v>0</v>
      </c>
      <c r="W39" s="129">
        <v>0</v>
      </c>
      <c r="X39" s="163">
        <v>0</v>
      </c>
      <c r="Y39" s="129">
        <v>0</v>
      </c>
      <c r="Z39" s="162">
        <v>0</v>
      </c>
      <c r="AA39" s="159">
        <f t="shared" si="10"/>
        <v>0</v>
      </c>
      <c r="AB39" s="129">
        <f t="shared" si="10"/>
        <v>0</v>
      </c>
      <c r="AC39" s="130">
        <f t="shared" si="10"/>
        <v>0</v>
      </c>
      <c r="AD39" s="131">
        <f t="shared" si="10"/>
        <v>0</v>
      </c>
    </row>
    <row r="40" spans="1:30" s="149" customFormat="1" ht="19.5" customHeight="1">
      <c r="A40" s="612"/>
      <c r="B40" s="612"/>
      <c r="C40" s="616"/>
      <c r="D40" s="616"/>
      <c r="E40" s="616"/>
      <c r="F40" s="174" t="s">
        <v>12</v>
      </c>
      <c r="G40" s="156">
        <v>0</v>
      </c>
      <c r="H40" s="157">
        <v>0</v>
      </c>
      <c r="I40" s="156">
        <v>0</v>
      </c>
      <c r="J40" s="157">
        <v>0</v>
      </c>
      <c r="K40" s="162">
        <v>0</v>
      </c>
      <c r="L40" s="156">
        <v>0</v>
      </c>
      <c r="M40" s="157">
        <v>0</v>
      </c>
      <c r="N40" s="156">
        <v>0</v>
      </c>
      <c r="O40" s="157">
        <v>0</v>
      </c>
      <c r="P40" s="162">
        <v>0</v>
      </c>
      <c r="Q40" s="163">
        <v>0</v>
      </c>
      <c r="R40" s="129">
        <v>0</v>
      </c>
      <c r="S40" s="163">
        <v>0</v>
      </c>
      <c r="T40" s="129">
        <v>0</v>
      </c>
      <c r="U40" s="162">
        <v>0</v>
      </c>
      <c r="V40" s="163">
        <v>0</v>
      </c>
      <c r="W40" s="129">
        <v>0</v>
      </c>
      <c r="X40" s="163">
        <v>0</v>
      </c>
      <c r="Y40" s="129">
        <v>0</v>
      </c>
      <c r="Z40" s="162">
        <v>0</v>
      </c>
      <c r="AA40" s="159">
        <f t="shared" si="10"/>
        <v>0</v>
      </c>
      <c r="AB40" s="129">
        <f t="shared" si="10"/>
        <v>0</v>
      </c>
      <c r="AC40" s="130">
        <f t="shared" si="10"/>
        <v>0</v>
      </c>
      <c r="AD40" s="131">
        <f t="shared" si="10"/>
        <v>0</v>
      </c>
    </row>
    <row r="41" spans="1:30" s="149" customFormat="1" ht="19.5" customHeight="1">
      <c r="A41" s="612"/>
      <c r="B41" s="612"/>
      <c r="C41" s="616"/>
      <c r="D41" s="616"/>
      <c r="E41" s="616"/>
      <c r="F41" s="174" t="s">
        <v>13</v>
      </c>
      <c r="G41" s="156">
        <v>0</v>
      </c>
      <c r="H41" s="157">
        <v>0</v>
      </c>
      <c r="I41" s="156">
        <v>0</v>
      </c>
      <c r="J41" s="157">
        <v>0</v>
      </c>
      <c r="K41" s="162">
        <v>0</v>
      </c>
      <c r="L41" s="156">
        <v>0</v>
      </c>
      <c r="M41" s="157">
        <v>0</v>
      </c>
      <c r="N41" s="156">
        <v>0</v>
      </c>
      <c r="O41" s="157">
        <v>0</v>
      </c>
      <c r="P41" s="162">
        <v>0</v>
      </c>
      <c r="Q41" s="163">
        <v>0</v>
      </c>
      <c r="R41" s="129">
        <v>0</v>
      </c>
      <c r="S41" s="163">
        <v>0</v>
      </c>
      <c r="T41" s="129">
        <v>0</v>
      </c>
      <c r="U41" s="162">
        <v>0</v>
      </c>
      <c r="V41" s="163">
        <v>0</v>
      </c>
      <c r="W41" s="129">
        <v>0</v>
      </c>
      <c r="X41" s="163">
        <v>0</v>
      </c>
      <c r="Y41" s="129">
        <v>0</v>
      </c>
      <c r="Z41" s="162">
        <v>0</v>
      </c>
      <c r="AA41" s="159">
        <f t="shared" si="10"/>
        <v>0</v>
      </c>
      <c r="AB41" s="129">
        <f t="shared" si="10"/>
        <v>0</v>
      </c>
      <c r="AC41" s="130">
        <f t="shared" si="10"/>
        <v>0</v>
      </c>
      <c r="AD41" s="131">
        <f t="shared" si="10"/>
        <v>0</v>
      </c>
    </row>
    <row r="42" spans="1:30" s="149" customFormat="1" ht="19.5" customHeight="1" thickBot="1">
      <c r="A42" s="612"/>
      <c r="B42" s="614"/>
      <c r="C42" s="617"/>
      <c r="D42" s="617"/>
      <c r="E42" s="617"/>
      <c r="F42" s="179" t="s">
        <v>14</v>
      </c>
      <c r="G42" s="180">
        <v>0</v>
      </c>
      <c r="H42" s="181">
        <v>0</v>
      </c>
      <c r="I42" s="180">
        <v>0</v>
      </c>
      <c r="J42" s="181">
        <v>0</v>
      </c>
      <c r="K42" s="182">
        <v>0</v>
      </c>
      <c r="L42" s="180">
        <v>0</v>
      </c>
      <c r="M42" s="181">
        <v>0</v>
      </c>
      <c r="N42" s="180">
        <v>0</v>
      </c>
      <c r="O42" s="181">
        <v>0</v>
      </c>
      <c r="P42" s="182">
        <v>0</v>
      </c>
      <c r="Q42" s="183">
        <v>0</v>
      </c>
      <c r="R42" s="184">
        <v>0</v>
      </c>
      <c r="S42" s="183">
        <v>0</v>
      </c>
      <c r="T42" s="184">
        <v>0</v>
      </c>
      <c r="U42" s="182">
        <v>0</v>
      </c>
      <c r="V42" s="183">
        <v>0</v>
      </c>
      <c r="W42" s="184">
        <v>0</v>
      </c>
      <c r="X42" s="185">
        <v>0</v>
      </c>
      <c r="Y42" s="184">
        <v>0</v>
      </c>
      <c r="Z42" s="182">
        <v>0</v>
      </c>
      <c r="AA42" s="186">
        <f t="shared" si="10"/>
        <v>0</v>
      </c>
      <c r="AB42" s="184">
        <f t="shared" si="10"/>
        <v>0</v>
      </c>
      <c r="AC42" s="187">
        <f t="shared" si="10"/>
        <v>0</v>
      </c>
      <c r="AD42" s="188">
        <f t="shared" si="10"/>
        <v>0</v>
      </c>
    </row>
    <row r="43" spans="1:30" s="149" customFormat="1" ht="19.5" customHeight="1" thickBot="1">
      <c r="A43" s="613"/>
      <c r="B43" s="618" t="s">
        <v>9</v>
      </c>
      <c r="C43" s="619"/>
      <c r="D43" s="619"/>
      <c r="E43" s="619"/>
      <c r="F43" s="619"/>
      <c r="G43" s="170">
        <f aca="true" t="shared" si="11" ref="G43:AD43">G38+G39+G40+G41+G42</f>
        <v>0</v>
      </c>
      <c r="H43" s="171">
        <f t="shared" si="11"/>
        <v>0</v>
      </c>
      <c r="I43" s="172">
        <f t="shared" si="11"/>
        <v>0</v>
      </c>
      <c r="J43" s="171">
        <f t="shared" si="11"/>
        <v>0</v>
      </c>
      <c r="K43" s="171">
        <f t="shared" si="11"/>
        <v>0</v>
      </c>
      <c r="L43" s="170">
        <f t="shared" si="11"/>
        <v>0</v>
      </c>
      <c r="M43" s="171">
        <f t="shared" si="11"/>
        <v>0</v>
      </c>
      <c r="N43" s="170">
        <f t="shared" si="11"/>
        <v>0</v>
      </c>
      <c r="O43" s="171">
        <f t="shared" si="11"/>
        <v>0</v>
      </c>
      <c r="P43" s="171">
        <f t="shared" si="11"/>
        <v>0</v>
      </c>
      <c r="Q43" s="172">
        <f t="shared" si="11"/>
        <v>0</v>
      </c>
      <c r="R43" s="172">
        <f t="shared" si="11"/>
        <v>0</v>
      </c>
      <c r="S43" s="172">
        <v>0</v>
      </c>
      <c r="T43" s="171">
        <f t="shared" si="11"/>
        <v>0</v>
      </c>
      <c r="U43" s="171">
        <v>0</v>
      </c>
      <c r="V43" s="172">
        <f t="shared" si="11"/>
        <v>0</v>
      </c>
      <c r="W43" s="171">
        <f t="shared" si="11"/>
        <v>0</v>
      </c>
      <c r="X43" s="170">
        <f t="shared" si="11"/>
        <v>0</v>
      </c>
      <c r="Y43" s="171">
        <f t="shared" si="11"/>
        <v>0</v>
      </c>
      <c r="Z43" s="171">
        <f t="shared" si="11"/>
        <v>0</v>
      </c>
      <c r="AA43" s="172">
        <f t="shared" si="11"/>
        <v>0</v>
      </c>
      <c r="AB43" s="171">
        <f t="shared" si="11"/>
        <v>0</v>
      </c>
      <c r="AC43" s="170">
        <f t="shared" si="11"/>
        <v>0</v>
      </c>
      <c r="AD43" s="173">
        <f t="shared" si="11"/>
        <v>0</v>
      </c>
    </row>
    <row r="44" spans="1:31" s="149" customFormat="1" ht="19.5" customHeight="1">
      <c r="A44" s="611"/>
      <c r="B44" s="611" t="s">
        <v>9</v>
      </c>
      <c r="C44" s="615">
        <f>D44+E44</f>
        <v>62620.358199999995</v>
      </c>
      <c r="D44" s="615">
        <f>D38+D32+D26+D20+D14+D8</f>
        <v>62472.8264</v>
      </c>
      <c r="E44" s="615">
        <f>E38+E32+E26+E20+E14+E8</f>
        <v>147.53179999999998</v>
      </c>
      <c r="F44" s="177" t="s">
        <v>11</v>
      </c>
      <c r="G44" s="156">
        <f>G38+G32+G26+G20+G14+G8</f>
        <v>64</v>
      </c>
      <c r="H44" s="157">
        <f aca="true" t="shared" si="12" ref="H44:AC49">H38+H32+H26+H20+H14+H8</f>
        <v>12.54</v>
      </c>
      <c r="I44" s="156">
        <f t="shared" si="12"/>
        <v>0</v>
      </c>
      <c r="J44" s="157">
        <f t="shared" si="12"/>
        <v>0</v>
      </c>
      <c r="K44" s="158">
        <f t="shared" si="12"/>
        <v>12.54</v>
      </c>
      <c r="L44" s="156">
        <f t="shared" si="12"/>
        <v>141</v>
      </c>
      <c r="M44" s="157">
        <f t="shared" si="12"/>
        <v>67.84</v>
      </c>
      <c r="N44" s="156">
        <f t="shared" si="12"/>
        <v>0</v>
      </c>
      <c r="O44" s="157">
        <f t="shared" si="12"/>
        <v>0</v>
      </c>
      <c r="P44" s="158">
        <f t="shared" si="12"/>
        <v>67.84</v>
      </c>
      <c r="Q44" s="159">
        <f t="shared" si="12"/>
        <v>216</v>
      </c>
      <c r="R44" s="157">
        <f t="shared" si="12"/>
        <v>215.23</v>
      </c>
      <c r="S44" s="159">
        <f t="shared" si="12"/>
        <v>4</v>
      </c>
      <c r="T44" s="157">
        <f t="shared" si="12"/>
        <v>0</v>
      </c>
      <c r="U44" s="158">
        <f t="shared" si="12"/>
        <v>215.23</v>
      </c>
      <c r="V44" s="159">
        <f t="shared" si="12"/>
        <v>108</v>
      </c>
      <c r="W44" s="157">
        <f t="shared" si="12"/>
        <v>290.4</v>
      </c>
      <c r="X44" s="159">
        <f t="shared" si="12"/>
        <v>2</v>
      </c>
      <c r="Y44" s="157">
        <f t="shared" si="12"/>
        <v>4.34</v>
      </c>
      <c r="Z44" s="158">
        <f t="shared" si="12"/>
        <v>294.74</v>
      </c>
      <c r="AA44" s="159">
        <f t="shared" si="12"/>
        <v>529</v>
      </c>
      <c r="AB44" s="157">
        <f t="shared" si="12"/>
        <v>586.01</v>
      </c>
      <c r="AC44" s="160">
        <f t="shared" si="12"/>
        <v>2</v>
      </c>
      <c r="AD44" s="161">
        <f>AD38+AD32+AD26+AD20+AD14+AD8</f>
        <v>4.34</v>
      </c>
      <c r="AE44" s="193"/>
    </row>
    <row r="45" spans="1:30" s="149" customFormat="1" ht="19.5" customHeight="1">
      <c r="A45" s="612"/>
      <c r="B45" s="612"/>
      <c r="C45" s="616"/>
      <c r="D45" s="616"/>
      <c r="E45" s="616"/>
      <c r="F45" s="174" t="s">
        <v>15</v>
      </c>
      <c r="G45" s="156">
        <f>G39+G33+G27+G21+G15+G9</f>
        <v>0</v>
      </c>
      <c r="H45" s="157">
        <f t="shared" si="12"/>
        <v>0</v>
      </c>
      <c r="I45" s="156">
        <f t="shared" si="12"/>
        <v>0</v>
      </c>
      <c r="J45" s="157">
        <f t="shared" si="12"/>
        <v>0</v>
      </c>
      <c r="K45" s="162">
        <f t="shared" si="12"/>
        <v>0</v>
      </c>
      <c r="L45" s="156">
        <f t="shared" si="12"/>
        <v>0</v>
      </c>
      <c r="M45" s="157">
        <f t="shared" si="12"/>
        <v>0</v>
      </c>
      <c r="N45" s="156">
        <f t="shared" si="12"/>
        <v>0</v>
      </c>
      <c r="O45" s="157">
        <f t="shared" si="12"/>
        <v>0</v>
      </c>
      <c r="P45" s="162">
        <f t="shared" si="12"/>
        <v>0</v>
      </c>
      <c r="Q45" s="163">
        <f t="shared" si="12"/>
        <v>0</v>
      </c>
      <c r="R45" s="129">
        <f t="shared" si="12"/>
        <v>0</v>
      </c>
      <c r="S45" s="163">
        <f t="shared" si="12"/>
        <v>0</v>
      </c>
      <c r="T45" s="129">
        <f t="shared" si="12"/>
        <v>0</v>
      </c>
      <c r="U45" s="162">
        <f t="shared" si="12"/>
        <v>0</v>
      </c>
      <c r="V45" s="163">
        <f t="shared" si="12"/>
        <v>0</v>
      </c>
      <c r="W45" s="129">
        <f t="shared" si="12"/>
        <v>0</v>
      </c>
      <c r="X45" s="163">
        <f t="shared" si="12"/>
        <v>0</v>
      </c>
      <c r="Y45" s="129">
        <f t="shared" si="12"/>
        <v>0</v>
      </c>
      <c r="Z45" s="162">
        <f t="shared" si="12"/>
        <v>0</v>
      </c>
      <c r="AA45" s="159">
        <f t="shared" si="12"/>
        <v>0</v>
      </c>
      <c r="AB45" s="129">
        <f t="shared" si="12"/>
        <v>0</v>
      </c>
      <c r="AC45" s="130">
        <f t="shared" si="12"/>
        <v>0</v>
      </c>
      <c r="AD45" s="131">
        <f>AD39+AD33+AD27+AD21+AD15+AD9</f>
        <v>0</v>
      </c>
    </row>
    <row r="46" spans="1:30" s="149" customFormat="1" ht="19.5" customHeight="1">
      <c r="A46" s="612"/>
      <c r="B46" s="612"/>
      <c r="C46" s="616"/>
      <c r="D46" s="616"/>
      <c r="E46" s="616"/>
      <c r="F46" s="174" t="s">
        <v>12</v>
      </c>
      <c r="G46" s="156">
        <f>G40+G34+G28+G22+G16+G10</f>
        <v>2</v>
      </c>
      <c r="H46" s="157">
        <f t="shared" si="12"/>
        <v>0.1</v>
      </c>
      <c r="I46" s="156">
        <f t="shared" si="12"/>
        <v>0</v>
      </c>
      <c r="J46" s="157">
        <f t="shared" si="12"/>
        <v>0</v>
      </c>
      <c r="K46" s="162">
        <f t="shared" si="12"/>
        <v>0.1</v>
      </c>
      <c r="L46" s="156">
        <f t="shared" si="12"/>
        <v>5</v>
      </c>
      <c r="M46" s="157">
        <f t="shared" si="12"/>
        <v>2.3</v>
      </c>
      <c r="N46" s="156">
        <f t="shared" si="12"/>
        <v>0</v>
      </c>
      <c r="O46" s="157">
        <f t="shared" si="12"/>
        <v>0</v>
      </c>
      <c r="P46" s="162">
        <f t="shared" si="12"/>
        <v>2.3</v>
      </c>
      <c r="Q46" s="163">
        <f t="shared" si="12"/>
        <v>5</v>
      </c>
      <c r="R46" s="129">
        <f t="shared" si="12"/>
        <v>4</v>
      </c>
      <c r="S46" s="163">
        <f t="shared" si="12"/>
        <v>0</v>
      </c>
      <c r="T46" s="129">
        <f t="shared" si="12"/>
        <v>0</v>
      </c>
      <c r="U46" s="162">
        <f t="shared" si="12"/>
        <v>4</v>
      </c>
      <c r="V46" s="163">
        <f t="shared" si="12"/>
        <v>31</v>
      </c>
      <c r="W46" s="129">
        <f t="shared" si="12"/>
        <v>35.538</v>
      </c>
      <c r="X46" s="163">
        <f t="shared" si="12"/>
        <v>2</v>
      </c>
      <c r="Y46" s="129">
        <f t="shared" si="12"/>
        <v>9.09</v>
      </c>
      <c r="Z46" s="162">
        <f t="shared" si="12"/>
        <v>44.628</v>
      </c>
      <c r="AA46" s="159">
        <f t="shared" si="12"/>
        <v>43</v>
      </c>
      <c r="AB46" s="129">
        <f t="shared" si="12"/>
        <v>41.937999999999995</v>
      </c>
      <c r="AC46" s="130">
        <f t="shared" si="12"/>
        <v>2</v>
      </c>
      <c r="AD46" s="131">
        <f>AD40+AD34+AD28+AD22+AD16+AD10</f>
        <v>9.09</v>
      </c>
    </row>
    <row r="47" spans="1:30" s="149" customFormat="1" ht="19.5" customHeight="1">
      <c r="A47" s="612"/>
      <c r="B47" s="612"/>
      <c r="C47" s="616"/>
      <c r="D47" s="616"/>
      <c r="E47" s="616"/>
      <c r="F47" s="174" t="s">
        <v>13</v>
      </c>
      <c r="G47" s="156">
        <v>0</v>
      </c>
      <c r="H47" s="157">
        <f t="shared" si="12"/>
        <v>0</v>
      </c>
      <c r="I47" s="156">
        <f t="shared" si="12"/>
        <v>1</v>
      </c>
      <c r="J47" s="157">
        <f t="shared" si="12"/>
        <v>0.02</v>
      </c>
      <c r="K47" s="162">
        <f t="shared" si="12"/>
        <v>0.02</v>
      </c>
      <c r="L47" s="156">
        <f t="shared" si="12"/>
        <v>0</v>
      </c>
      <c r="M47" s="157">
        <f t="shared" si="12"/>
        <v>0</v>
      </c>
      <c r="N47" s="156">
        <f t="shared" si="12"/>
        <v>0</v>
      </c>
      <c r="O47" s="157">
        <f t="shared" si="12"/>
        <v>0</v>
      </c>
      <c r="P47" s="162">
        <f t="shared" si="12"/>
        <v>0</v>
      </c>
      <c r="Q47" s="163">
        <f t="shared" si="12"/>
        <v>0</v>
      </c>
      <c r="R47" s="129">
        <f t="shared" si="12"/>
        <v>0</v>
      </c>
      <c r="S47" s="163">
        <f t="shared" si="12"/>
        <v>0</v>
      </c>
      <c r="T47" s="129">
        <f t="shared" si="12"/>
        <v>0</v>
      </c>
      <c r="U47" s="162">
        <f t="shared" si="12"/>
        <v>0</v>
      </c>
      <c r="V47" s="163">
        <f t="shared" si="12"/>
        <v>0</v>
      </c>
      <c r="W47" s="129">
        <f t="shared" si="12"/>
        <v>0</v>
      </c>
      <c r="X47" s="163">
        <f t="shared" si="12"/>
        <v>1</v>
      </c>
      <c r="Y47" s="129">
        <f t="shared" si="12"/>
        <v>30.49</v>
      </c>
      <c r="Z47" s="162">
        <f t="shared" si="12"/>
        <v>30.49</v>
      </c>
      <c r="AA47" s="159">
        <f t="shared" si="12"/>
        <v>0</v>
      </c>
      <c r="AB47" s="129">
        <f t="shared" si="12"/>
        <v>0</v>
      </c>
      <c r="AC47" s="130">
        <f t="shared" si="12"/>
        <v>2</v>
      </c>
      <c r="AD47" s="131">
        <f>AD35+AD29+AD23+AD17+AD11</f>
        <v>30.509999999999998</v>
      </c>
    </row>
    <row r="48" spans="1:30" s="149" customFormat="1" ht="19.5" customHeight="1" thickBot="1">
      <c r="A48" s="612"/>
      <c r="B48" s="614"/>
      <c r="C48" s="617"/>
      <c r="D48" s="617"/>
      <c r="E48" s="617"/>
      <c r="F48" s="179" t="s">
        <v>14</v>
      </c>
      <c r="G48" s="180">
        <v>0</v>
      </c>
      <c r="H48" s="181">
        <f t="shared" si="12"/>
        <v>0</v>
      </c>
      <c r="I48" s="180">
        <f t="shared" si="12"/>
        <v>0</v>
      </c>
      <c r="J48" s="181">
        <f t="shared" si="12"/>
        <v>0</v>
      </c>
      <c r="K48" s="182">
        <f t="shared" si="12"/>
        <v>0</v>
      </c>
      <c r="L48" s="180">
        <f t="shared" si="12"/>
        <v>0</v>
      </c>
      <c r="M48" s="181">
        <f t="shared" si="12"/>
        <v>0</v>
      </c>
      <c r="N48" s="180">
        <f t="shared" si="12"/>
        <v>1</v>
      </c>
      <c r="O48" s="181">
        <f t="shared" si="12"/>
        <v>0.35</v>
      </c>
      <c r="P48" s="182">
        <f t="shared" si="12"/>
        <v>0.35</v>
      </c>
      <c r="Q48" s="183">
        <f t="shared" si="12"/>
        <v>0</v>
      </c>
      <c r="R48" s="184">
        <f t="shared" si="12"/>
        <v>0</v>
      </c>
      <c r="S48" s="183">
        <f t="shared" si="12"/>
        <v>0</v>
      </c>
      <c r="T48" s="184">
        <f t="shared" si="12"/>
        <v>0</v>
      </c>
      <c r="U48" s="182">
        <f t="shared" si="12"/>
        <v>0</v>
      </c>
      <c r="V48" s="183">
        <f t="shared" si="12"/>
        <v>0</v>
      </c>
      <c r="W48" s="184">
        <f t="shared" si="12"/>
        <v>0</v>
      </c>
      <c r="X48" s="185">
        <f t="shared" si="12"/>
        <v>0</v>
      </c>
      <c r="Y48" s="184">
        <f t="shared" si="12"/>
        <v>0</v>
      </c>
      <c r="Z48" s="182">
        <f t="shared" si="12"/>
        <v>0</v>
      </c>
      <c r="AA48" s="186">
        <f t="shared" si="12"/>
        <v>0</v>
      </c>
      <c r="AB48" s="184">
        <f t="shared" si="12"/>
        <v>0</v>
      </c>
      <c r="AC48" s="187">
        <f t="shared" si="12"/>
        <v>1</v>
      </c>
      <c r="AD48" s="188">
        <f>AD42+AD36+AD30+AD24+AD18+AD12</f>
        <v>0.35</v>
      </c>
    </row>
    <row r="49" spans="1:30" s="149" customFormat="1" ht="19.5" customHeight="1" thickBot="1">
      <c r="A49" s="613"/>
      <c r="B49" s="618" t="s">
        <v>17</v>
      </c>
      <c r="C49" s="619"/>
      <c r="D49" s="619"/>
      <c r="E49" s="619"/>
      <c r="F49" s="619"/>
      <c r="G49" s="170">
        <f>G43+G37+G31+G25+G19+G13</f>
        <v>66</v>
      </c>
      <c r="H49" s="171">
        <f t="shared" si="12"/>
        <v>12.64</v>
      </c>
      <c r="I49" s="172">
        <f t="shared" si="12"/>
        <v>1</v>
      </c>
      <c r="J49" s="171">
        <f t="shared" si="12"/>
        <v>0.02</v>
      </c>
      <c r="K49" s="171">
        <f t="shared" si="12"/>
        <v>12.66</v>
      </c>
      <c r="L49" s="170">
        <f t="shared" si="12"/>
        <v>146</v>
      </c>
      <c r="M49" s="171">
        <f t="shared" si="12"/>
        <v>70.14</v>
      </c>
      <c r="N49" s="170">
        <f t="shared" si="12"/>
        <v>1</v>
      </c>
      <c r="O49" s="171">
        <f t="shared" si="12"/>
        <v>0.35</v>
      </c>
      <c r="P49" s="171">
        <f t="shared" si="12"/>
        <v>70.49</v>
      </c>
      <c r="Q49" s="172">
        <f t="shared" si="12"/>
        <v>221</v>
      </c>
      <c r="R49" s="172">
        <f t="shared" si="12"/>
        <v>219.23</v>
      </c>
      <c r="S49" s="172">
        <f t="shared" si="12"/>
        <v>0</v>
      </c>
      <c r="T49" s="171">
        <f t="shared" si="12"/>
        <v>0</v>
      </c>
      <c r="U49" s="171">
        <f t="shared" si="12"/>
        <v>219.23</v>
      </c>
      <c r="V49" s="172">
        <f t="shared" si="12"/>
        <v>139</v>
      </c>
      <c r="W49" s="171">
        <f t="shared" si="12"/>
        <v>325.938</v>
      </c>
      <c r="X49" s="170">
        <f t="shared" si="12"/>
        <v>5</v>
      </c>
      <c r="Y49" s="171">
        <f t="shared" si="12"/>
        <v>43.92</v>
      </c>
      <c r="Z49" s="171">
        <f t="shared" si="12"/>
        <v>369.858</v>
      </c>
      <c r="AA49" s="172">
        <f t="shared" si="12"/>
        <v>572</v>
      </c>
      <c r="AB49" s="171">
        <f t="shared" si="12"/>
        <v>627.948</v>
      </c>
      <c r="AC49" s="170">
        <f t="shared" si="12"/>
        <v>7</v>
      </c>
      <c r="AD49" s="173">
        <f>AD48+AD47+AD46+AD45+AD44</f>
        <v>44.290000000000006</v>
      </c>
    </row>
    <row r="51" ht="13.5">
      <c r="AB51" s="194"/>
    </row>
    <row r="52" ht="13.5">
      <c r="AB52" s="194"/>
    </row>
    <row r="53" ht="13.5">
      <c r="AB53" s="194"/>
    </row>
  </sheetData>
  <sheetProtection/>
  <mergeCells count="72">
    <mergeCell ref="A1:Z1"/>
    <mergeCell ref="AA1:AD1"/>
    <mergeCell ref="A2:Z2"/>
    <mergeCell ref="A3:Z3"/>
    <mergeCell ref="A4:A6"/>
    <mergeCell ref="B4:B6"/>
    <mergeCell ref="C4:C6"/>
    <mergeCell ref="D4:E4"/>
    <mergeCell ref="F4:F6"/>
    <mergeCell ref="G4:K4"/>
    <mergeCell ref="L4:P4"/>
    <mergeCell ref="Q4:U4"/>
    <mergeCell ref="V4:Z4"/>
    <mergeCell ref="AA4:AD4"/>
    <mergeCell ref="D5:D6"/>
    <mergeCell ref="E5:E6"/>
    <mergeCell ref="G5:H5"/>
    <mergeCell ref="I5:J5"/>
    <mergeCell ref="K5:K6"/>
    <mergeCell ref="L5:M5"/>
    <mergeCell ref="N5:O5"/>
    <mergeCell ref="P5:P6"/>
    <mergeCell ref="Q5:R5"/>
    <mergeCell ref="S5:T5"/>
    <mergeCell ref="U5:U6"/>
    <mergeCell ref="V5:W5"/>
    <mergeCell ref="X5:Y5"/>
    <mergeCell ref="Z5:Z6"/>
    <mergeCell ref="AA5:AB5"/>
    <mergeCell ref="AC5:AD5"/>
    <mergeCell ref="A8:A13"/>
    <mergeCell ref="B8:B12"/>
    <mergeCell ref="C8:C12"/>
    <mergeCell ref="D8:D12"/>
    <mergeCell ref="E8:E12"/>
    <mergeCell ref="B13:F13"/>
    <mergeCell ref="A14:A19"/>
    <mergeCell ref="B14:B18"/>
    <mergeCell ref="C14:C18"/>
    <mergeCell ref="D14:D18"/>
    <mergeCell ref="E14:E18"/>
    <mergeCell ref="B19:F19"/>
    <mergeCell ref="A20:A25"/>
    <mergeCell ref="B20:B24"/>
    <mergeCell ref="C20:C24"/>
    <mergeCell ref="D20:D24"/>
    <mergeCell ref="E20:E24"/>
    <mergeCell ref="B25:F25"/>
    <mergeCell ref="A26:A31"/>
    <mergeCell ref="B26:B30"/>
    <mergeCell ref="C26:C30"/>
    <mergeCell ref="D26:D30"/>
    <mergeCell ref="E26:E30"/>
    <mergeCell ref="B31:F31"/>
    <mergeCell ref="A32:A37"/>
    <mergeCell ref="B32:B36"/>
    <mergeCell ref="C32:C36"/>
    <mergeCell ref="D32:D36"/>
    <mergeCell ref="E32:E36"/>
    <mergeCell ref="B37:F37"/>
    <mergeCell ref="A38:A43"/>
    <mergeCell ref="B38:B42"/>
    <mergeCell ref="C38:C42"/>
    <mergeCell ref="D38:D42"/>
    <mergeCell ref="E38:E42"/>
    <mergeCell ref="B43:F43"/>
    <mergeCell ref="A44:A49"/>
    <mergeCell ref="B44:B48"/>
    <mergeCell ref="C44:C48"/>
    <mergeCell ref="D44:D48"/>
    <mergeCell ref="E44:E48"/>
    <mergeCell ref="B49:F49"/>
  </mergeCells>
  <printOptions/>
  <pageMargins left="0" right="0" top="0.31496062992125984" bottom="0.11811023622047245" header="0.03937007874015748" footer="0.03937007874015748"/>
  <pageSetup horizontalDpi="600" verticalDpi="600" orientation="landscape" scale="65" r:id="rId1"/>
  <ignoredErrors>
    <ignoredError sqref="K19:AD49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IV67"/>
  <sheetViews>
    <sheetView zoomScalePageLayoutView="0" workbookViewId="0" topLeftCell="C10">
      <selection activeCell="G64" sqref="G63:AE64"/>
    </sheetView>
  </sheetViews>
  <sheetFormatPr defaultColWidth="9.140625" defaultRowHeight="12.75"/>
  <cols>
    <col min="1" max="1" width="4.140625" style="196" customWidth="1"/>
    <col min="2" max="2" width="14.7109375" style="196" customWidth="1"/>
    <col min="3" max="3" width="11.7109375" style="196" customWidth="1"/>
    <col min="4" max="4" width="11.421875" style="196" customWidth="1"/>
    <col min="5" max="5" width="11.140625" style="196" customWidth="1"/>
    <col min="6" max="6" width="12.8515625" style="196" customWidth="1"/>
    <col min="7" max="10" width="7.7109375" style="42" customWidth="1"/>
    <col min="11" max="11" width="10.7109375" style="42" customWidth="1"/>
    <col min="12" max="15" width="7.7109375" style="42" customWidth="1"/>
    <col min="16" max="16" width="10.7109375" style="42" customWidth="1"/>
    <col min="17" max="20" width="7.7109375" style="42" customWidth="1"/>
    <col min="21" max="21" width="10.7109375" style="42" customWidth="1"/>
    <col min="22" max="25" width="7.7109375" style="42" customWidth="1"/>
    <col min="26" max="26" width="10.7109375" style="42" customWidth="1"/>
    <col min="27" max="30" width="8.7109375" style="42" customWidth="1"/>
    <col min="31" max="16384" width="9.140625" style="196" customWidth="1"/>
  </cols>
  <sheetData>
    <row r="1" spans="1:29" ht="28.5">
      <c r="A1" s="762" t="s">
        <v>0</v>
      </c>
      <c r="B1" s="762"/>
      <c r="C1" s="762"/>
      <c r="D1" s="762"/>
      <c r="E1" s="762"/>
      <c r="F1" s="762"/>
      <c r="G1" s="762"/>
      <c r="H1" s="762"/>
      <c r="I1" s="762"/>
      <c r="J1" s="762"/>
      <c r="K1" s="762"/>
      <c r="L1" s="762"/>
      <c r="M1" s="762"/>
      <c r="N1" s="762"/>
      <c r="O1" s="762"/>
      <c r="P1" s="762"/>
      <c r="Q1" s="762"/>
      <c r="R1" s="762"/>
      <c r="S1" s="762"/>
      <c r="T1" s="762"/>
      <c r="U1" s="762"/>
      <c r="V1" s="762"/>
      <c r="W1" s="762"/>
      <c r="X1" s="762"/>
      <c r="Y1" s="762"/>
      <c r="Z1" s="762"/>
      <c r="AB1" s="568" t="s">
        <v>41</v>
      </c>
      <c r="AC1" s="568"/>
    </row>
    <row r="2" spans="1:26" ht="21.75">
      <c r="A2" s="763" t="s">
        <v>88</v>
      </c>
      <c r="B2" s="763"/>
      <c r="C2" s="763"/>
      <c r="D2" s="763"/>
      <c r="E2" s="763"/>
      <c r="F2" s="763"/>
      <c r="G2" s="763"/>
      <c r="H2" s="763"/>
      <c r="I2" s="763"/>
      <c r="J2" s="763"/>
      <c r="K2" s="763"/>
      <c r="L2" s="763"/>
      <c r="M2" s="763"/>
      <c r="N2" s="763"/>
      <c r="O2" s="763"/>
      <c r="P2" s="763"/>
      <c r="Q2" s="763"/>
      <c r="R2" s="763"/>
      <c r="S2" s="763"/>
      <c r="T2" s="763"/>
      <c r="U2" s="763"/>
      <c r="V2" s="763"/>
      <c r="W2" s="763"/>
      <c r="X2" s="763"/>
      <c r="Y2" s="763"/>
      <c r="Z2" s="763"/>
    </row>
    <row r="3" spans="1:26" ht="20.25">
      <c r="A3" s="764" t="s">
        <v>25</v>
      </c>
      <c r="B3" s="764"/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  <c r="P3" s="764"/>
      <c r="Q3" s="764"/>
      <c r="R3" s="764"/>
      <c r="S3" s="764"/>
      <c r="T3" s="764"/>
      <c r="U3" s="764"/>
      <c r="V3" s="764"/>
      <c r="W3" s="764"/>
      <c r="X3" s="764"/>
      <c r="Y3" s="764"/>
      <c r="Z3" s="764"/>
    </row>
    <row r="4" ht="14.25" thickBot="1"/>
    <row r="5" spans="1:30" ht="23.25" customHeight="1" thickBot="1">
      <c r="A5" s="765" t="s">
        <v>4</v>
      </c>
      <c r="B5" s="768" t="s">
        <v>1</v>
      </c>
      <c r="C5" s="770" t="s">
        <v>89</v>
      </c>
      <c r="D5" s="772" t="s">
        <v>20</v>
      </c>
      <c r="E5" s="773"/>
      <c r="F5" s="774" t="s">
        <v>16</v>
      </c>
      <c r="G5" s="776" t="s">
        <v>18</v>
      </c>
      <c r="H5" s="777"/>
      <c r="I5" s="777"/>
      <c r="J5" s="777"/>
      <c r="K5" s="778"/>
      <c r="L5" s="749" t="s">
        <v>19</v>
      </c>
      <c r="M5" s="750"/>
      <c r="N5" s="750"/>
      <c r="O5" s="750"/>
      <c r="P5" s="751"/>
      <c r="Q5" s="752" t="s">
        <v>2</v>
      </c>
      <c r="R5" s="753"/>
      <c r="S5" s="753"/>
      <c r="T5" s="753"/>
      <c r="U5" s="754"/>
      <c r="V5" s="755" t="s">
        <v>3</v>
      </c>
      <c r="W5" s="755"/>
      <c r="X5" s="755"/>
      <c r="Y5" s="755"/>
      <c r="Z5" s="756"/>
      <c r="AA5" s="757" t="s">
        <v>9</v>
      </c>
      <c r="AB5" s="757"/>
      <c r="AC5" s="757"/>
      <c r="AD5" s="757"/>
    </row>
    <row r="6" spans="1:30" ht="38.25" customHeight="1">
      <c r="A6" s="766"/>
      <c r="B6" s="769"/>
      <c r="C6" s="771"/>
      <c r="D6" s="758" t="s">
        <v>90</v>
      </c>
      <c r="E6" s="760" t="s">
        <v>91</v>
      </c>
      <c r="F6" s="775"/>
      <c r="G6" s="740" t="s">
        <v>5</v>
      </c>
      <c r="H6" s="741"/>
      <c r="I6" s="740" t="s">
        <v>6</v>
      </c>
      <c r="J6" s="741"/>
      <c r="K6" s="747" t="s">
        <v>10</v>
      </c>
      <c r="L6" s="740" t="s">
        <v>5</v>
      </c>
      <c r="M6" s="741"/>
      <c r="N6" s="740" t="s">
        <v>6</v>
      </c>
      <c r="O6" s="741"/>
      <c r="P6" s="747" t="s">
        <v>10</v>
      </c>
      <c r="Q6" s="740" t="s">
        <v>5</v>
      </c>
      <c r="R6" s="741"/>
      <c r="S6" s="740" t="s">
        <v>6</v>
      </c>
      <c r="T6" s="741"/>
      <c r="U6" s="747" t="s">
        <v>10</v>
      </c>
      <c r="V6" s="740" t="s">
        <v>5</v>
      </c>
      <c r="W6" s="741"/>
      <c r="X6" s="740" t="s">
        <v>6</v>
      </c>
      <c r="Y6" s="741"/>
      <c r="Z6" s="742" t="s">
        <v>10</v>
      </c>
      <c r="AA6" s="744" t="s">
        <v>5</v>
      </c>
      <c r="AB6" s="744"/>
      <c r="AC6" s="744" t="s">
        <v>6</v>
      </c>
      <c r="AD6" s="744"/>
    </row>
    <row r="7" spans="1:30" ht="55.5" customHeight="1" thickBot="1">
      <c r="A7" s="767"/>
      <c r="B7" s="769"/>
      <c r="C7" s="771"/>
      <c r="D7" s="759"/>
      <c r="E7" s="761"/>
      <c r="F7" s="775"/>
      <c r="G7" s="197" t="s">
        <v>7</v>
      </c>
      <c r="H7" s="198" t="s">
        <v>8</v>
      </c>
      <c r="I7" s="197" t="s">
        <v>7</v>
      </c>
      <c r="J7" s="198" t="s">
        <v>8</v>
      </c>
      <c r="K7" s="748"/>
      <c r="L7" s="197" t="s">
        <v>7</v>
      </c>
      <c r="M7" s="198" t="s">
        <v>8</v>
      </c>
      <c r="N7" s="197" t="s">
        <v>7</v>
      </c>
      <c r="O7" s="198" t="s">
        <v>8</v>
      </c>
      <c r="P7" s="748"/>
      <c r="Q7" s="197" t="s">
        <v>7</v>
      </c>
      <c r="R7" s="198" t="s">
        <v>8</v>
      </c>
      <c r="S7" s="197" t="s">
        <v>7</v>
      </c>
      <c r="T7" s="198" t="s">
        <v>8</v>
      </c>
      <c r="U7" s="748"/>
      <c r="V7" s="197" t="s">
        <v>7</v>
      </c>
      <c r="W7" s="198" t="s">
        <v>8</v>
      </c>
      <c r="X7" s="197" t="s">
        <v>7</v>
      </c>
      <c r="Y7" s="198" t="s">
        <v>8</v>
      </c>
      <c r="Z7" s="743"/>
      <c r="AA7" s="199" t="s">
        <v>7</v>
      </c>
      <c r="AB7" s="200" t="s">
        <v>8</v>
      </c>
      <c r="AC7" s="199" t="s">
        <v>7</v>
      </c>
      <c r="AD7" s="200" t="s">
        <v>8</v>
      </c>
    </row>
    <row r="8" spans="1:30" ht="15" thickBot="1">
      <c r="A8" s="43">
        <v>1</v>
      </c>
      <c r="B8" s="44">
        <v>2</v>
      </c>
      <c r="C8" s="44">
        <v>3</v>
      </c>
      <c r="D8" s="44">
        <v>4</v>
      </c>
      <c r="E8" s="44">
        <v>5</v>
      </c>
      <c r="F8" s="44">
        <v>6</v>
      </c>
      <c r="G8" s="44">
        <v>7</v>
      </c>
      <c r="H8" s="44">
        <v>8</v>
      </c>
      <c r="I8" s="44">
        <v>9</v>
      </c>
      <c r="J8" s="44">
        <v>10</v>
      </c>
      <c r="K8" s="44">
        <v>11</v>
      </c>
      <c r="L8" s="44">
        <v>12</v>
      </c>
      <c r="M8" s="44">
        <v>13</v>
      </c>
      <c r="N8" s="44">
        <v>14</v>
      </c>
      <c r="O8" s="44">
        <v>15</v>
      </c>
      <c r="P8" s="44">
        <v>16</v>
      </c>
      <c r="Q8" s="44">
        <v>17</v>
      </c>
      <c r="R8" s="44">
        <v>18</v>
      </c>
      <c r="S8" s="44">
        <v>19</v>
      </c>
      <c r="T8" s="44">
        <v>20</v>
      </c>
      <c r="U8" s="44">
        <v>21</v>
      </c>
      <c r="V8" s="44">
        <v>22</v>
      </c>
      <c r="W8" s="44">
        <v>23</v>
      </c>
      <c r="X8" s="44">
        <v>24</v>
      </c>
      <c r="Y8" s="44">
        <v>25</v>
      </c>
      <c r="Z8" s="44">
        <v>26</v>
      </c>
      <c r="AA8" s="211">
        <v>27</v>
      </c>
      <c r="AB8" s="211">
        <v>28</v>
      </c>
      <c r="AC8" s="211">
        <v>29</v>
      </c>
      <c r="AD8" s="201">
        <v>30</v>
      </c>
    </row>
    <row r="9" spans="1:30" ht="14.25">
      <c r="A9" s="704">
        <v>1</v>
      </c>
      <c r="B9" s="745" t="s">
        <v>92</v>
      </c>
      <c r="C9" s="745">
        <f>D9+E9</f>
        <v>3648.46</v>
      </c>
      <c r="D9" s="746">
        <v>3490.92</v>
      </c>
      <c r="E9" s="745">
        <v>157.54</v>
      </c>
      <c r="F9" s="210" t="s">
        <v>11</v>
      </c>
      <c r="G9" s="156">
        <v>88</v>
      </c>
      <c r="H9" s="157">
        <v>7.15</v>
      </c>
      <c r="I9" s="156"/>
      <c r="J9" s="157"/>
      <c r="K9" s="158">
        <f>H9+J9</f>
        <v>7.15</v>
      </c>
      <c r="L9" s="156">
        <v>50</v>
      </c>
      <c r="M9" s="157">
        <v>20</v>
      </c>
      <c r="N9" s="156"/>
      <c r="O9" s="157"/>
      <c r="P9" s="158">
        <v>19.96</v>
      </c>
      <c r="Q9" s="159">
        <v>82</v>
      </c>
      <c r="R9" s="157">
        <v>66</v>
      </c>
      <c r="S9" s="159"/>
      <c r="T9" s="157"/>
      <c r="U9" s="158">
        <f>R9+T9</f>
        <v>66</v>
      </c>
      <c r="V9" s="159">
        <v>85</v>
      </c>
      <c r="W9" s="157">
        <v>129</v>
      </c>
      <c r="X9" s="159"/>
      <c r="Y9" s="157"/>
      <c r="Z9" s="158">
        <f>W9+Y9</f>
        <v>129</v>
      </c>
      <c r="AA9" s="159">
        <f>G9+L9+Q9+V9</f>
        <v>305</v>
      </c>
      <c r="AB9" s="157">
        <f>H9+M9+R9+W9</f>
        <v>222.15</v>
      </c>
      <c r="AC9" s="160">
        <f aca="true" t="shared" si="0" ref="AA9:AD13">I9+N9+S9+X9</f>
        <v>0</v>
      </c>
      <c r="AD9" s="161">
        <f t="shared" si="0"/>
        <v>0</v>
      </c>
    </row>
    <row r="10" spans="1:30" ht="14.25">
      <c r="A10" s="704"/>
      <c r="B10" s="719"/>
      <c r="C10" s="719"/>
      <c r="D10" s="734"/>
      <c r="E10" s="719"/>
      <c r="F10" s="203" t="s">
        <v>15</v>
      </c>
      <c r="G10" s="156">
        <v>49</v>
      </c>
      <c r="H10" s="157">
        <v>4.5</v>
      </c>
      <c r="I10" s="156"/>
      <c r="J10" s="157"/>
      <c r="K10" s="162">
        <f>H10+J10</f>
        <v>4.5</v>
      </c>
      <c r="L10" s="156">
        <v>2</v>
      </c>
      <c r="M10" s="157">
        <v>0.6</v>
      </c>
      <c r="N10" s="156"/>
      <c r="O10" s="157"/>
      <c r="P10" s="162">
        <f>M10+O10</f>
        <v>0.6</v>
      </c>
      <c r="Q10" s="163">
        <v>2</v>
      </c>
      <c r="R10" s="129">
        <v>1.7</v>
      </c>
      <c r="S10" s="163"/>
      <c r="T10" s="129"/>
      <c r="U10" s="162">
        <f>R10+T10</f>
        <v>1.7</v>
      </c>
      <c r="V10" s="163">
        <v>0</v>
      </c>
      <c r="W10" s="129">
        <v>0</v>
      </c>
      <c r="X10" s="163"/>
      <c r="Y10" s="129"/>
      <c r="Z10" s="162">
        <f>W10+Y10</f>
        <v>0</v>
      </c>
      <c r="AA10" s="159">
        <f t="shared" si="0"/>
        <v>53</v>
      </c>
      <c r="AB10" s="129">
        <f t="shared" si="0"/>
        <v>6.8</v>
      </c>
      <c r="AC10" s="130">
        <f t="shared" si="0"/>
        <v>0</v>
      </c>
      <c r="AD10" s="131">
        <f t="shared" si="0"/>
        <v>0</v>
      </c>
    </row>
    <row r="11" spans="1:30" ht="14.25">
      <c r="A11" s="704"/>
      <c r="B11" s="719"/>
      <c r="C11" s="719"/>
      <c r="D11" s="734"/>
      <c r="E11" s="719"/>
      <c r="F11" s="203" t="s">
        <v>12</v>
      </c>
      <c r="G11" s="156"/>
      <c r="H11" s="157"/>
      <c r="I11" s="156"/>
      <c r="J11" s="157"/>
      <c r="K11" s="162"/>
      <c r="L11" s="156">
        <v>88</v>
      </c>
      <c r="M11" s="157">
        <v>24.1</v>
      </c>
      <c r="N11" s="156"/>
      <c r="O11" s="157"/>
      <c r="P11" s="162">
        <f>M11+O11</f>
        <v>24.1</v>
      </c>
      <c r="Q11" s="163">
        <v>7</v>
      </c>
      <c r="R11" s="129">
        <v>6.8</v>
      </c>
      <c r="S11" s="163"/>
      <c r="T11" s="129"/>
      <c r="U11" s="162">
        <f>R11+T11</f>
        <v>6.8</v>
      </c>
      <c r="V11" s="163">
        <v>7</v>
      </c>
      <c r="W11" s="129">
        <v>9.5</v>
      </c>
      <c r="X11" s="163"/>
      <c r="Y11" s="129"/>
      <c r="Z11" s="162">
        <f>W11+Y11</f>
        <v>9.5</v>
      </c>
      <c r="AA11" s="159">
        <f t="shared" si="0"/>
        <v>102</v>
      </c>
      <c r="AB11" s="129">
        <f t="shared" si="0"/>
        <v>40.400000000000006</v>
      </c>
      <c r="AC11" s="130">
        <f t="shared" si="0"/>
        <v>0</v>
      </c>
      <c r="AD11" s="131">
        <f t="shared" si="0"/>
        <v>0</v>
      </c>
    </row>
    <row r="12" spans="1:30" ht="14.25">
      <c r="A12" s="704"/>
      <c r="B12" s="719"/>
      <c r="C12" s="719"/>
      <c r="D12" s="734"/>
      <c r="E12" s="719"/>
      <c r="F12" s="203" t="s">
        <v>13</v>
      </c>
      <c r="G12" s="156"/>
      <c r="H12" s="157"/>
      <c r="I12" s="156"/>
      <c r="J12" s="157"/>
      <c r="K12" s="162"/>
      <c r="L12" s="156"/>
      <c r="M12" s="157"/>
      <c r="N12" s="156"/>
      <c r="O12" s="157"/>
      <c r="P12" s="162">
        <f>M12+O12</f>
        <v>0</v>
      </c>
      <c r="Q12" s="163"/>
      <c r="R12" s="129"/>
      <c r="S12" s="163"/>
      <c r="T12" s="129"/>
      <c r="U12" s="162">
        <f>R12+T12</f>
        <v>0</v>
      </c>
      <c r="V12" s="163"/>
      <c r="W12" s="129"/>
      <c r="X12" s="163"/>
      <c r="Y12" s="129"/>
      <c r="Z12" s="162">
        <f>W12+Y12</f>
        <v>0</v>
      </c>
      <c r="AA12" s="159">
        <f t="shared" si="0"/>
        <v>0</v>
      </c>
      <c r="AB12" s="129">
        <f t="shared" si="0"/>
        <v>0</v>
      </c>
      <c r="AC12" s="130">
        <f t="shared" si="0"/>
        <v>0</v>
      </c>
      <c r="AD12" s="131">
        <f t="shared" si="0"/>
        <v>0</v>
      </c>
    </row>
    <row r="13" spans="1:30" ht="15" thickBot="1">
      <c r="A13" s="704"/>
      <c r="B13" s="720"/>
      <c r="C13" s="720"/>
      <c r="D13" s="735"/>
      <c r="E13" s="720"/>
      <c r="F13" s="204" t="s">
        <v>14</v>
      </c>
      <c r="G13" s="164"/>
      <c r="H13" s="165"/>
      <c r="I13" s="164"/>
      <c r="J13" s="165"/>
      <c r="K13" s="166"/>
      <c r="L13" s="164"/>
      <c r="M13" s="165"/>
      <c r="N13" s="164"/>
      <c r="O13" s="165"/>
      <c r="P13" s="166">
        <f>M13+O13</f>
        <v>0</v>
      </c>
      <c r="Q13" s="167"/>
      <c r="R13" s="132"/>
      <c r="S13" s="167"/>
      <c r="T13" s="132"/>
      <c r="U13" s="166">
        <f>R13+T13</f>
        <v>0</v>
      </c>
      <c r="V13" s="167"/>
      <c r="W13" s="132"/>
      <c r="X13" s="168"/>
      <c r="Y13" s="132"/>
      <c r="Z13" s="166">
        <f>W13+Y13</f>
        <v>0</v>
      </c>
      <c r="AA13" s="169">
        <f t="shared" si="0"/>
        <v>0</v>
      </c>
      <c r="AB13" s="132">
        <f t="shared" si="0"/>
        <v>0</v>
      </c>
      <c r="AC13" s="133">
        <f t="shared" si="0"/>
        <v>0</v>
      </c>
      <c r="AD13" s="134">
        <f t="shared" si="0"/>
        <v>0</v>
      </c>
    </row>
    <row r="14" spans="1:30" ht="15" thickBot="1">
      <c r="A14" s="705"/>
      <c r="B14" s="724" t="s">
        <v>9</v>
      </c>
      <c r="C14" s="725"/>
      <c r="D14" s="725"/>
      <c r="E14" s="725"/>
      <c r="F14" s="726"/>
      <c r="G14" s="170">
        <f>G9+G10+G11+G12+G13</f>
        <v>137</v>
      </c>
      <c r="H14" s="171">
        <f aca="true" t="shared" si="1" ref="H14:AD14">H9+H10+H11+H12+H13</f>
        <v>11.65</v>
      </c>
      <c r="I14" s="172">
        <f t="shared" si="1"/>
        <v>0</v>
      </c>
      <c r="J14" s="171">
        <f t="shared" si="1"/>
        <v>0</v>
      </c>
      <c r="K14" s="171">
        <f t="shared" si="1"/>
        <v>11.65</v>
      </c>
      <c r="L14" s="170">
        <f t="shared" si="1"/>
        <v>140</v>
      </c>
      <c r="M14" s="171">
        <f t="shared" si="1"/>
        <v>44.7</v>
      </c>
      <c r="N14" s="170">
        <f t="shared" si="1"/>
        <v>0</v>
      </c>
      <c r="O14" s="171">
        <f t="shared" si="1"/>
        <v>0</v>
      </c>
      <c r="P14" s="171">
        <f t="shared" si="1"/>
        <v>44.660000000000004</v>
      </c>
      <c r="Q14" s="172">
        <f t="shared" si="1"/>
        <v>91</v>
      </c>
      <c r="R14" s="172">
        <f t="shared" si="1"/>
        <v>74.5</v>
      </c>
      <c r="S14" s="172">
        <f t="shared" si="1"/>
        <v>0</v>
      </c>
      <c r="T14" s="171">
        <f t="shared" si="1"/>
        <v>0</v>
      </c>
      <c r="U14" s="171">
        <f t="shared" si="1"/>
        <v>74.5</v>
      </c>
      <c r="V14" s="172">
        <f t="shared" si="1"/>
        <v>92</v>
      </c>
      <c r="W14" s="171">
        <f t="shared" si="1"/>
        <v>138.5</v>
      </c>
      <c r="X14" s="170">
        <f t="shared" si="1"/>
        <v>0</v>
      </c>
      <c r="Y14" s="171">
        <f t="shared" si="1"/>
        <v>0</v>
      </c>
      <c r="Z14" s="171">
        <f t="shared" si="1"/>
        <v>138.5</v>
      </c>
      <c r="AA14" s="172">
        <f t="shared" si="1"/>
        <v>460</v>
      </c>
      <c r="AB14" s="171">
        <f t="shared" si="1"/>
        <v>269.35</v>
      </c>
      <c r="AC14" s="170">
        <f t="shared" si="1"/>
        <v>0</v>
      </c>
      <c r="AD14" s="173">
        <f t="shared" si="1"/>
        <v>0</v>
      </c>
    </row>
    <row r="15" spans="1:30" ht="14.25">
      <c r="A15" s="704">
        <v>2</v>
      </c>
      <c r="B15" s="718" t="s">
        <v>93</v>
      </c>
      <c r="C15" s="718">
        <f>D15+E15</f>
        <v>58.43</v>
      </c>
      <c r="D15" s="733">
        <v>49.05</v>
      </c>
      <c r="E15" s="718">
        <v>9.38</v>
      </c>
      <c r="F15" s="202" t="s">
        <v>11</v>
      </c>
      <c r="G15" s="156"/>
      <c r="H15" s="157"/>
      <c r="I15" s="156"/>
      <c r="J15" s="157"/>
      <c r="K15" s="158">
        <f>H15+J15</f>
        <v>0</v>
      </c>
      <c r="L15" s="156"/>
      <c r="M15" s="157"/>
      <c r="N15" s="156"/>
      <c r="O15" s="157"/>
      <c r="P15" s="158">
        <f>M15+O15</f>
        <v>0</v>
      </c>
      <c r="Q15" s="159"/>
      <c r="R15" s="157"/>
      <c r="S15" s="159"/>
      <c r="T15" s="157"/>
      <c r="U15" s="158">
        <f>R15+T15</f>
        <v>0</v>
      </c>
      <c r="V15" s="159"/>
      <c r="W15" s="157"/>
      <c r="X15" s="159"/>
      <c r="Y15" s="157"/>
      <c r="Z15" s="158">
        <f>W15+Y15</f>
        <v>0</v>
      </c>
      <c r="AA15" s="159">
        <f aca="true" t="shared" si="2" ref="AA15:AD19">G15+L15+Q15+V15</f>
        <v>0</v>
      </c>
      <c r="AB15" s="157">
        <f t="shared" si="2"/>
        <v>0</v>
      </c>
      <c r="AC15" s="160">
        <f t="shared" si="2"/>
        <v>0</v>
      </c>
      <c r="AD15" s="161">
        <f t="shared" si="2"/>
        <v>0</v>
      </c>
    </row>
    <row r="16" spans="1:30" ht="14.25">
      <c r="A16" s="704"/>
      <c r="B16" s="719"/>
      <c r="C16" s="719"/>
      <c r="D16" s="734"/>
      <c r="E16" s="719"/>
      <c r="F16" s="203" t="s">
        <v>15</v>
      </c>
      <c r="G16" s="156"/>
      <c r="H16" s="157"/>
      <c r="I16" s="156"/>
      <c r="J16" s="157"/>
      <c r="K16" s="162">
        <f>H16+J16</f>
        <v>0</v>
      </c>
      <c r="L16" s="156"/>
      <c r="M16" s="157"/>
      <c r="N16" s="156"/>
      <c r="O16" s="157"/>
      <c r="P16" s="162">
        <f>M16+O16</f>
        <v>0</v>
      </c>
      <c r="Q16" s="163"/>
      <c r="R16" s="129"/>
      <c r="S16" s="163"/>
      <c r="T16" s="129"/>
      <c r="U16" s="162">
        <f>R16+T16</f>
        <v>0</v>
      </c>
      <c r="V16" s="163"/>
      <c r="W16" s="129"/>
      <c r="X16" s="163"/>
      <c r="Y16" s="129"/>
      <c r="Z16" s="162">
        <f>W16+Y16</f>
        <v>0</v>
      </c>
      <c r="AA16" s="159">
        <f t="shared" si="2"/>
        <v>0</v>
      </c>
      <c r="AB16" s="129">
        <f t="shared" si="2"/>
        <v>0</v>
      </c>
      <c r="AC16" s="130">
        <f t="shared" si="2"/>
        <v>0</v>
      </c>
      <c r="AD16" s="131">
        <f t="shared" si="2"/>
        <v>0</v>
      </c>
    </row>
    <row r="17" spans="1:30" ht="14.25">
      <c r="A17" s="704"/>
      <c r="B17" s="719"/>
      <c r="C17" s="719"/>
      <c r="D17" s="734"/>
      <c r="E17" s="719"/>
      <c r="F17" s="203" t="s">
        <v>12</v>
      </c>
      <c r="G17" s="156"/>
      <c r="H17" s="157"/>
      <c r="I17" s="156"/>
      <c r="J17" s="157"/>
      <c r="K17" s="162">
        <f>H17+J17</f>
        <v>0</v>
      </c>
      <c r="L17" s="156"/>
      <c r="M17" s="157"/>
      <c r="N17" s="156"/>
      <c r="O17" s="157"/>
      <c r="P17" s="162">
        <f>M17+O17</f>
        <v>0</v>
      </c>
      <c r="Q17" s="163"/>
      <c r="R17" s="129"/>
      <c r="S17" s="163"/>
      <c r="T17" s="129"/>
      <c r="U17" s="162">
        <f>R17+T17</f>
        <v>0</v>
      </c>
      <c r="V17" s="163"/>
      <c r="W17" s="129"/>
      <c r="X17" s="163"/>
      <c r="Y17" s="129"/>
      <c r="Z17" s="162">
        <f>W17+Y17</f>
        <v>0</v>
      </c>
      <c r="AA17" s="159">
        <f t="shared" si="2"/>
        <v>0</v>
      </c>
      <c r="AB17" s="129">
        <f t="shared" si="2"/>
        <v>0</v>
      </c>
      <c r="AC17" s="130">
        <f t="shared" si="2"/>
        <v>0</v>
      </c>
      <c r="AD17" s="131">
        <f t="shared" si="2"/>
        <v>0</v>
      </c>
    </row>
    <row r="18" spans="1:30" ht="14.25">
      <c r="A18" s="704"/>
      <c r="B18" s="719"/>
      <c r="C18" s="719"/>
      <c r="D18" s="734"/>
      <c r="E18" s="719"/>
      <c r="F18" s="203" t="s">
        <v>13</v>
      </c>
      <c r="G18" s="156"/>
      <c r="H18" s="157"/>
      <c r="I18" s="156"/>
      <c r="J18" s="157"/>
      <c r="K18" s="162">
        <f>H18+J18</f>
        <v>0</v>
      </c>
      <c r="L18" s="156"/>
      <c r="M18" s="157"/>
      <c r="N18" s="156"/>
      <c r="O18" s="157"/>
      <c r="P18" s="162">
        <f>M18+O18</f>
        <v>0</v>
      </c>
      <c r="Q18" s="163"/>
      <c r="R18" s="129"/>
      <c r="S18" s="163"/>
      <c r="T18" s="129"/>
      <c r="U18" s="162">
        <f>R18+T18</f>
        <v>0</v>
      </c>
      <c r="V18" s="163"/>
      <c r="W18" s="129"/>
      <c r="X18" s="163"/>
      <c r="Y18" s="129"/>
      <c r="Z18" s="162">
        <f>W18+Y18</f>
        <v>0</v>
      </c>
      <c r="AA18" s="159">
        <f t="shared" si="2"/>
        <v>0</v>
      </c>
      <c r="AB18" s="129">
        <f t="shared" si="2"/>
        <v>0</v>
      </c>
      <c r="AC18" s="130">
        <f t="shared" si="2"/>
        <v>0</v>
      </c>
      <c r="AD18" s="131">
        <f t="shared" si="2"/>
        <v>0</v>
      </c>
    </row>
    <row r="19" spans="1:30" ht="15" thickBot="1">
      <c r="A19" s="704"/>
      <c r="B19" s="720"/>
      <c r="C19" s="720"/>
      <c r="D19" s="735"/>
      <c r="E19" s="720"/>
      <c r="F19" s="204" t="s">
        <v>14</v>
      </c>
      <c r="G19" s="164"/>
      <c r="H19" s="165"/>
      <c r="I19" s="164"/>
      <c r="J19" s="165"/>
      <c r="K19" s="166">
        <f>H19+J19</f>
        <v>0</v>
      </c>
      <c r="L19" s="164"/>
      <c r="M19" s="165"/>
      <c r="N19" s="164"/>
      <c r="O19" s="165"/>
      <c r="P19" s="166">
        <f>M19+O19</f>
        <v>0</v>
      </c>
      <c r="Q19" s="167"/>
      <c r="R19" s="132"/>
      <c r="S19" s="167"/>
      <c r="T19" s="132"/>
      <c r="U19" s="166">
        <f>R19+T19</f>
        <v>0</v>
      </c>
      <c r="V19" s="167"/>
      <c r="W19" s="132"/>
      <c r="X19" s="168"/>
      <c r="Y19" s="132"/>
      <c r="Z19" s="166">
        <f>W19+Y19</f>
        <v>0</v>
      </c>
      <c r="AA19" s="169">
        <f t="shared" si="2"/>
        <v>0</v>
      </c>
      <c r="AB19" s="132">
        <f t="shared" si="2"/>
        <v>0</v>
      </c>
      <c r="AC19" s="133">
        <f t="shared" si="2"/>
        <v>0</v>
      </c>
      <c r="AD19" s="134">
        <f t="shared" si="2"/>
        <v>0</v>
      </c>
    </row>
    <row r="20" spans="1:30" ht="15" thickBot="1">
      <c r="A20" s="705"/>
      <c r="B20" s="724" t="s">
        <v>9</v>
      </c>
      <c r="C20" s="725"/>
      <c r="D20" s="725"/>
      <c r="E20" s="725"/>
      <c r="F20" s="726"/>
      <c r="G20" s="170">
        <f aca="true" t="shared" si="3" ref="G20:AD20">G15+G16+G17+G18+G19</f>
        <v>0</v>
      </c>
      <c r="H20" s="171">
        <f t="shared" si="3"/>
        <v>0</v>
      </c>
      <c r="I20" s="172">
        <f t="shared" si="3"/>
        <v>0</v>
      </c>
      <c r="J20" s="171">
        <f t="shared" si="3"/>
        <v>0</v>
      </c>
      <c r="K20" s="171">
        <f t="shared" si="3"/>
        <v>0</v>
      </c>
      <c r="L20" s="170">
        <f t="shared" si="3"/>
        <v>0</v>
      </c>
      <c r="M20" s="171">
        <f t="shared" si="3"/>
        <v>0</v>
      </c>
      <c r="N20" s="170">
        <f t="shared" si="3"/>
        <v>0</v>
      </c>
      <c r="O20" s="171">
        <f t="shared" si="3"/>
        <v>0</v>
      </c>
      <c r="P20" s="171">
        <f t="shared" si="3"/>
        <v>0</v>
      </c>
      <c r="Q20" s="172">
        <f t="shared" si="3"/>
        <v>0</v>
      </c>
      <c r="R20" s="172">
        <f t="shared" si="3"/>
        <v>0</v>
      </c>
      <c r="S20" s="172">
        <f t="shared" si="3"/>
        <v>0</v>
      </c>
      <c r="T20" s="171">
        <f t="shared" si="3"/>
        <v>0</v>
      </c>
      <c r="U20" s="171">
        <f t="shared" si="3"/>
        <v>0</v>
      </c>
      <c r="V20" s="172">
        <f t="shared" si="3"/>
        <v>0</v>
      </c>
      <c r="W20" s="171">
        <f t="shared" si="3"/>
        <v>0</v>
      </c>
      <c r="X20" s="170">
        <f t="shared" si="3"/>
        <v>0</v>
      </c>
      <c r="Y20" s="171">
        <f t="shared" si="3"/>
        <v>0</v>
      </c>
      <c r="Z20" s="171">
        <f t="shared" si="3"/>
        <v>0</v>
      </c>
      <c r="AA20" s="172">
        <f t="shared" si="3"/>
        <v>0</v>
      </c>
      <c r="AB20" s="171">
        <f t="shared" si="3"/>
        <v>0</v>
      </c>
      <c r="AC20" s="170">
        <f t="shared" si="3"/>
        <v>0</v>
      </c>
      <c r="AD20" s="173">
        <f t="shared" si="3"/>
        <v>0</v>
      </c>
    </row>
    <row r="21" spans="1:30" ht="14.25">
      <c r="A21" s="704">
        <v>3</v>
      </c>
      <c r="B21" s="718" t="s">
        <v>94</v>
      </c>
      <c r="C21" s="718">
        <f>D21+E21</f>
        <v>3951.15</v>
      </c>
      <c r="D21" s="733">
        <v>3951.15</v>
      </c>
      <c r="E21" s="718">
        <v>0</v>
      </c>
      <c r="F21" s="202" t="s">
        <v>11</v>
      </c>
      <c r="G21" s="156">
        <v>45</v>
      </c>
      <c r="H21" s="157">
        <v>9</v>
      </c>
      <c r="I21" s="156"/>
      <c r="J21" s="157"/>
      <c r="K21" s="158">
        <f>H21+J21</f>
        <v>9</v>
      </c>
      <c r="L21" s="156">
        <v>113</v>
      </c>
      <c r="M21" s="157">
        <v>10.7</v>
      </c>
      <c r="N21" s="156"/>
      <c r="O21" s="157"/>
      <c r="P21" s="158">
        <f>M21+O21</f>
        <v>10.7</v>
      </c>
      <c r="Q21" s="159">
        <v>42</v>
      </c>
      <c r="R21" s="157">
        <v>36</v>
      </c>
      <c r="S21" s="159"/>
      <c r="T21" s="157"/>
      <c r="U21" s="158">
        <f>R21+T21</f>
        <v>36</v>
      </c>
      <c r="V21" s="159">
        <v>54</v>
      </c>
      <c r="W21" s="157">
        <v>136</v>
      </c>
      <c r="X21" s="159"/>
      <c r="Y21" s="157"/>
      <c r="Z21" s="158">
        <f>W21+Y21</f>
        <v>136</v>
      </c>
      <c r="AA21" s="159">
        <f aca="true" t="shared" si="4" ref="AA21:AD25">G21+L21+Q21+V21</f>
        <v>254</v>
      </c>
      <c r="AB21" s="157">
        <f t="shared" si="4"/>
        <v>191.7</v>
      </c>
      <c r="AC21" s="160">
        <f t="shared" si="4"/>
        <v>0</v>
      </c>
      <c r="AD21" s="161">
        <f t="shared" si="4"/>
        <v>0</v>
      </c>
    </row>
    <row r="22" spans="1:30" ht="14.25">
      <c r="A22" s="704"/>
      <c r="B22" s="719"/>
      <c r="C22" s="719"/>
      <c r="D22" s="734"/>
      <c r="E22" s="719"/>
      <c r="F22" s="203" t="s">
        <v>15</v>
      </c>
      <c r="G22" s="156"/>
      <c r="H22" s="157"/>
      <c r="I22" s="156"/>
      <c r="J22" s="157"/>
      <c r="K22" s="162">
        <f>H22+J22</f>
        <v>0</v>
      </c>
      <c r="L22" s="156"/>
      <c r="M22" s="157"/>
      <c r="N22" s="156"/>
      <c r="O22" s="157"/>
      <c r="P22" s="162">
        <f>M22+O22</f>
        <v>0</v>
      </c>
      <c r="Q22" s="163"/>
      <c r="R22" s="129"/>
      <c r="S22" s="163"/>
      <c r="T22" s="129"/>
      <c r="U22" s="162">
        <f>R22+T22</f>
        <v>0</v>
      </c>
      <c r="V22" s="163"/>
      <c r="W22" s="129"/>
      <c r="X22" s="163"/>
      <c r="Y22" s="129"/>
      <c r="Z22" s="162">
        <f>W22+Y22</f>
        <v>0</v>
      </c>
      <c r="AA22" s="159">
        <f t="shared" si="4"/>
        <v>0</v>
      </c>
      <c r="AB22" s="129">
        <f t="shared" si="4"/>
        <v>0</v>
      </c>
      <c r="AC22" s="130">
        <f t="shared" si="4"/>
        <v>0</v>
      </c>
      <c r="AD22" s="131">
        <f t="shared" si="4"/>
        <v>0</v>
      </c>
    </row>
    <row r="23" spans="1:30" ht="14.25">
      <c r="A23" s="704"/>
      <c r="B23" s="719"/>
      <c r="C23" s="719"/>
      <c r="D23" s="734"/>
      <c r="E23" s="719"/>
      <c r="F23" s="203" t="s">
        <v>12</v>
      </c>
      <c r="G23" s="156"/>
      <c r="H23" s="157"/>
      <c r="I23" s="156"/>
      <c r="J23" s="157"/>
      <c r="K23" s="162">
        <f>H23+J23</f>
        <v>0</v>
      </c>
      <c r="L23" s="156">
        <v>16</v>
      </c>
      <c r="M23" s="157">
        <v>8</v>
      </c>
      <c r="N23" s="156"/>
      <c r="O23" s="157"/>
      <c r="P23" s="162">
        <f>M23+O23</f>
        <v>8</v>
      </c>
      <c r="Q23" s="163"/>
      <c r="R23" s="129"/>
      <c r="S23" s="163"/>
      <c r="T23" s="129"/>
      <c r="U23" s="162">
        <f>R23+T23</f>
        <v>0</v>
      </c>
      <c r="V23" s="163">
        <v>18</v>
      </c>
      <c r="W23" s="129">
        <v>25</v>
      </c>
      <c r="X23" s="163"/>
      <c r="Y23" s="129"/>
      <c r="Z23" s="162">
        <f>W23+Y23</f>
        <v>25</v>
      </c>
      <c r="AA23" s="159">
        <f t="shared" si="4"/>
        <v>34</v>
      </c>
      <c r="AB23" s="129">
        <f t="shared" si="4"/>
        <v>33</v>
      </c>
      <c r="AC23" s="130">
        <f t="shared" si="4"/>
        <v>0</v>
      </c>
      <c r="AD23" s="131">
        <f t="shared" si="4"/>
        <v>0</v>
      </c>
    </row>
    <row r="24" spans="1:30" ht="14.25">
      <c r="A24" s="704"/>
      <c r="B24" s="719"/>
      <c r="C24" s="719"/>
      <c r="D24" s="734"/>
      <c r="E24" s="719"/>
      <c r="F24" s="203" t="s">
        <v>13</v>
      </c>
      <c r="G24" s="156"/>
      <c r="H24" s="157"/>
      <c r="I24" s="156"/>
      <c r="J24" s="157"/>
      <c r="K24" s="162">
        <f>H24+J24</f>
        <v>0</v>
      </c>
      <c r="L24" s="156"/>
      <c r="M24" s="157"/>
      <c r="N24" s="156"/>
      <c r="O24" s="157"/>
      <c r="P24" s="162">
        <f>M24+O24</f>
        <v>0</v>
      </c>
      <c r="Q24" s="163"/>
      <c r="R24" s="129"/>
      <c r="S24" s="163"/>
      <c r="T24" s="129"/>
      <c r="U24" s="162">
        <f>R24+T24</f>
        <v>0</v>
      </c>
      <c r="V24" s="163"/>
      <c r="W24" s="129"/>
      <c r="X24" s="163"/>
      <c r="Y24" s="129"/>
      <c r="Z24" s="162">
        <f>W24+Y24</f>
        <v>0</v>
      </c>
      <c r="AA24" s="159">
        <f t="shared" si="4"/>
        <v>0</v>
      </c>
      <c r="AB24" s="129">
        <f t="shared" si="4"/>
        <v>0</v>
      </c>
      <c r="AC24" s="130">
        <f t="shared" si="4"/>
        <v>0</v>
      </c>
      <c r="AD24" s="131">
        <f t="shared" si="4"/>
        <v>0</v>
      </c>
    </row>
    <row r="25" spans="1:30" ht="15" thickBot="1">
      <c r="A25" s="704"/>
      <c r="B25" s="720"/>
      <c r="C25" s="720"/>
      <c r="D25" s="735"/>
      <c r="E25" s="720"/>
      <c r="F25" s="204" t="s">
        <v>14</v>
      </c>
      <c r="G25" s="164"/>
      <c r="H25" s="165"/>
      <c r="I25" s="164"/>
      <c r="J25" s="165"/>
      <c r="K25" s="166">
        <f>H25+J25</f>
        <v>0</v>
      </c>
      <c r="L25" s="164"/>
      <c r="M25" s="165"/>
      <c r="N25" s="164"/>
      <c r="O25" s="165"/>
      <c r="P25" s="166">
        <f>M25+O25</f>
        <v>0</v>
      </c>
      <c r="Q25" s="167"/>
      <c r="R25" s="132"/>
      <c r="S25" s="167"/>
      <c r="T25" s="132"/>
      <c r="U25" s="166">
        <f>R25+T25</f>
        <v>0</v>
      </c>
      <c r="V25" s="167"/>
      <c r="W25" s="132"/>
      <c r="X25" s="168"/>
      <c r="Y25" s="132"/>
      <c r="Z25" s="166">
        <f>W25+Y25</f>
        <v>0</v>
      </c>
      <c r="AA25" s="169">
        <f t="shared" si="4"/>
        <v>0</v>
      </c>
      <c r="AB25" s="132">
        <f t="shared" si="4"/>
        <v>0</v>
      </c>
      <c r="AC25" s="133">
        <f t="shared" si="4"/>
        <v>0</v>
      </c>
      <c r="AD25" s="134">
        <f t="shared" si="4"/>
        <v>0</v>
      </c>
    </row>
    <row r="26" spans="1:30" ht="15" thickBot="1">
      <c r="A26" s="705"/>
      <c r="B26" s="724" t="s">
        <v>9</v>
      </c>
      <c r="C26" s="725"/>
      <c r="D26" s="725"/>
      <c r="E26" s="725"/>
      <c r="F26" s="726"/>
      <c r="G26" s="170">
        <f aca="true" t="shared" si="5" ref="G26:AD26">G21+G22+G23+G24+G25</f>
        <v>45</v>
      </c>
      <c r="H26" s="171">
        <f t="shared" si="5"/>
        <v>9</v>
      </c>
      <c r="I26" s="172">
        <f t="shared" si="5"/>
        <v>0</v>
      </c>
      <c r="J26" s="171">
        <f t="shared" si="5"/>
        <v>0</v>
      </c>
      <c r="K26" s="171">
        <f t="shared" si="5"/>
        <v>9</v>
      </c>
      <c r="L26" s="170">
        <f t="shared" si="5"/>
        <v>129</v>
      </c>
      <c r="M26" s="171">
        <f t="shared" si="5"/>
        <v>18.7</v>
      </c>
      <c r="N26" s="170">
        <f t="shared" si="5"/>
        <v>0</v>
      </c>
      <c r="O26" s="171">
        <f t="shared" si="5"/>
        <v>0</v>
      </c>
      <c r="P26" s="171">
        <f t="shared" si="5"/>
        <v>18.7</v>
      </c>
      <c r="Q26" s="172">
        <f t="shared" si="5"/>
        <v>42</v>
      </c>
      <c r="R26" s="172">
        <f t="shared" si="5"/>
        <v>36</v>
      </c>
      <c r="S26" s="172">
        <f t="shared" si="5"/>
        <v>0</v>
      </c>
      <c r="T26" s="171">
        <f t="shared" si="5"/>
        <v>0</v>
      </c>
      <c r="U26" s="171">
        <f t="shared" si="5"/>
        <v>36</v>
      </c>
      <c r="V26" s="172">
        <f t="shared" si="5"/>
        <v>72</v>
      </c>
      <c r="W26" s="171">
        <f t="shared" si="5"/>
        <v>161</v>
      </c>
      <c r="X26" s="170">
        <f t="shared" si="5"/>
        <v>0</v>
      </c>
      <c r="Y26" s="171">
        <f t="shared" si="5"/>
        <v>0</v>
      </c>
      <c r="Z26" s="171">
        <f t="shared" si="5"/>
        <v>161</v>
      </c>
      <c r="AA26" s="172">
        <f t="shared" si="5"/>
        <v>288</v>
      </c>
      <c r="AB26" s="171">
        <f t="shared" si="5"/>
        <v>224.7</v>
      </c>
      <c r="AC26" s="170">
        <f t="shared" si="5"/>
        <v>0</v>
      </c>
      <c r="AD26" s="173">
        <f t="shared" si="5"/>
        <v>0</v>
      </c>
    </row>
    <row r="27" spans="1:30" ht="14.25">
      <c r="A27" s="704">
        <v>4</v>
      </c>
      <c r="B27" s="718" t="s">
        <v>95</v>
      </c>
      <c r="C27" s="718">
        <f>D27+E27</f>
        <v>13239.93</v>
      </c>
      <c r="D27" s="736">
        <v>13211.2</v>
      </c>
      <c r="E27" s="738">
        <v>28.73</v>
      </c>
      <c r="F27" s="202" t="s">
        <v>11</v>
      </c>
      <c r="G27" s="156">
        <v>485</v>
      </c>
      <c r="H27" s="157">
        <v>95</v>
      </c>
      <c r="I27" s="156"/>
      <c r="J27" s="157"/>
      <c r="K27" s="158">
        <f>H27+J27</f>
        <v>95</v>
      </c>
      <c r="L27" s="156">
        <v>460</v>
      </c>
      <c r="M27" s="157">
        <v>385</v>
      </c>
      <c r="N27" s="156"/>
      <c r="O27" s="157"/>
      <c r="P27" s="158">
        <f>M27+O27</f>
        <v>385</v>
      </c>
      <c r="Q27" s="159">
        <v>408</v>
      </c>
      <c r="R27" s="157">
        <v>750</v>
      </c>
      <c r="S27" s="159"/>
      <c r="T27" s="157"/>
      <c r="U27" s="158">
        <f>R27+T27</f>
        <v>750</v>
      </c>
      <c r="V27" s="159">
        <v>460</v>
      </c>
      <c r="W27" s="157">
        <v>1350</v>
      </c>
      <c r="X27" s="159"/>
      <c r="Y27" s="157"/>
      <c r="Z27" s="158">
        <f>W27+Y27</f>
        <v>1350</v>
      </c>
      <c r="AA27" s="159">
        <f aca="true" t="shared" si="6" ref="AA27:AD31">G27+L27+Q27+V27</f>
        <v>1813</v>
      </c>
      <c r="AB27" s="157">
        <f t="shared" si="6"/>
        <v>2580</v>
      </c>
      <c r="AC27" s="160">
        <f t="shared" si="6"/>
        <v>0</v>
      </c>
      <c r="AD27" s="161">
        <f t="shared" si="6"/>
        <v>0</v>
      </c>
    </row>
    <row r="28" spans="1:30" ht="14.25">
      <c r="A28" s="704"/>
      <c r="B28" s="719"/>
      <c r="C28" s="719"/>
      <c r="D28" s="737"/>
      <c r="E28" s="739"/>
      <c r="F28" s="203" t="s">
        <v>15</v>
      </c>
      <c r="G28" s="156">
        <v>213</v>
      </c>
      <c r="H28" s="157">
        <v>12</v>
      </c>
      <c r="I28" s="156"/>
      <c r="J28" s="157"/>
      <c r="K28" s="162">
        <f>H28+J28</f>
        <v>12</v>
      </c>
      <c r="L28" s="156">
        <v>14</v>
      </c>
      <c r="M28" s="157">
        <v>3</v>
      </c>
      <c r="N28" s="156"/>
      <c r="O28" s="157"/>
      <c r="P28" s="162">
        <f>M28+O28</f>
        <v>3</v>
      </c>
      <c r="Q28" s="163">
        <v>7</v>
      </c>
      <c r="R28" s="129">
        <v>10.8</v>
      </c>
      <c r="S28" s="163"/>
      <c r="T28" s="129"/>
      <c r="U28" s="162">
        <f>R28+T28</f>
        <v>10.8</v>
      </c>
      <c r="V28" s="163">
        <v>4</v>
      </c>
      <c r="W28" s="129">
        <v>2.2</v>
      </c>
      <c r="X28" s="163"/>
      <c r="Y28" s="129"/>
      <c r="Z28" s="162">
        <f>W28+Y28</f>
        <v>2.2</v>
      </c>
      <c r="AA28" s="159">
        <f t="shared" si="6"/>
        <v>238</v>
      </c>
      <c r="AB28" s="129">
        <f t="shared" si="6"/>
        <v>28</v>
      </c>
      <c r="AC28" s="130">
        <f t="shared" si="6"/>
        <v>0</v>
      </c>
      <c r="AD28" s="131">
        <f t="shared" si="6"/>
        <v>0</v>
      </c>
    </row>
    <row r="29" spans="1:30" ht="14.25">
      <c r="A29" s="704"/>
      <c r="B29" s="719"/>
      <c r="C29" s="719"/>
      <c r="D29" s="737"/>
      <c r="E29" s="739"/>
      <c r="F29" s="203" t="s">
        <v>12</v>
      </c>
      <c r="G29" s="156"/>
      <c r="H29" s="157"/>
      <c r="I29" s="156"/>
      <c r="J29" s="157"/>
      <c r="K29" s="162">
        <f>H29+J29</f>
        <v>0</v>
      </c>
      <c r="L29" s="156"/>
      <c r="M29" s="157"/>
      <c r="N29" s="156"/>
      <c r="O29" s="157"/>
      <c r="P29" s="162">
        <f>M29+O29</f>
        <v>0</v>
      </c>
      <c r="Q29" s="163"/>
      <c r="R29" s="129"/>
      <c r="S29" s="163"/>
      <c r="T29" s="129"/>
      <c r="U29" s="162">
        <f>R29+T29</f>
        <v>0</v>
      </c>
      <c r="V29" s="163"/>
      <c r="W29" s="129"/>
      <c r="X29" s="163"/>
      <c r="Y29" s="129"/>
      <c r="Z29" s="162">
        <f>W29+Y29</f>
        <v>0</v>
      </c>
      <c r="AA29" s="159">
        <f t="shared" si="6"/>
        <v>0</v>
      </c>
      <c r="AB29" s="129">
        <f t="shared" si="6"/>
        <v>0</v>
      </c>
      <c r="AC29" s="130">
        <f t="shared" si="6"/>
        <v>0</v>
      </c>
      <c r="AD29" s="131">
        <f t="shared" si="6"/>
        <v>0</v>
      </c>
    </row>
    <row r="30" spans="1:30" ht="14.25">
      <c r="A30" s="704"/>
      <c r="B30" s="719"/>
      <c r="C30" s="719"/>
      <c r="D30" s="737"/>
      <c r="E30" s="739"/>
      <c r="F30" s="203" t="s">
        <v>13</v>
      </c>
      <c r="G30" s="156"/>
      <c r="H30" s="157"/>
      <c r="I30" s="156"/>
      <c r="J30" s="157"/>
      <c r="K30" s="162">
        <f>H30+J30</f>
        <v>0</v>
      </c>
      <c r="L30" s="156"/>
      <c r="M30" s="157"/>
      <c r="N30" s="156"/>
      <c r="O30" s="157"/>
      <c r="P30" s="162">
        <f>M30+O30</f>
        <v>0</v>
      </c>
      <c r="Q30" s="163"/>
      <c r="R30" s="129"/>
      <c r="S30" s="163"/>
      <c r="T30" s="129"/>
      <c r="U30" s="162">
        <f>R30+T30</f>
        <v>0</v>
      </c>
      <c r="V30" s="163"/>
      <c r="W30" s="129"/>
      <c r="X30" s="163"/>
      <c r="Y30" s="129"/>
      <c r="Z30" s="162">
        <f>W30+Y30</f>
        <v>0</v>
      </c>
      <c r="AA30" s="159">
        <f t="shared" si="6"/>
        <v>0</v>
      </c>
      <c r="AB30" s="129">
        <f t="shared" si="6"/>
        <v>0</v>
      </c>
      <c r="AC30" s="130">
        <f t="shared" si="6"/>
        <v>0</v>
      </c>
      <c r="AD30" s="131">
        <f t="shared" si="6"/>
        <v>0</v>
      </c>
    </row>
    <row r="31" spans="1:30" ht="15" thickBot="1">
      <c r="A31" s="704"/>
      <c r="B31" s="720"/>
      <c r="C31" s="720"/>
      <c r="D31" s="737"/>
      <c r="E31" s="739"/>
      <c r="F31" s="204" t="s">
        <v>14</v>
      </c>
      <c r="G31" s="164"/>
      <c r="H31" s="165"/>
      <c r="I31" s="164"/>
      <c r="J31" s="165"/>
      <c r="K31" s="166">
        <f>H31+J31</f>
        <v>0</v>
      </c>
      <c r="L31" s="164"/>
      <c r="M31" s="165"/>
      <c r="N31" s="164"/>
      <c r="O31" s="165"/>
      <c r="P31" s="166">
        <f>M31+O31</f>
        <v>0</v>
      </c>
      <c r="Q31" s="167"/>
      <c r="R31" s="132"/>
      <c r="S31" s="167"/>
      <c r="T31" s="132"/>
      <c r="U31" s="166">
        <f>R31+T31</f>
        <v>0</v>
      </c>
      <c r="V31" s="167"/>
      <c r="W31" s="132"/>
      <c r="X31" s="168"/>
      <c r="Y31" s="132"/>
      <c r="Z31" s="166">
        <f>W31+Y31</f>
        <v>0</v>
      </c>
      <c r="AA31" s="169">
        <f t="shared" si="6"/>
        <v>0</v>
      </c>
      <c r="AB31" s="132">
        <f t="shared" si="6"/>
        <v>0</v>
      </c>
      <c r="AC31" s="133">
        <f t="shared" si="6"/>
        <v>0</v>
      </c>
      <c r="AD31" s="134">
        <f t="shared" si="6"/>
        <v>0</v>
      </c>
    </row>
    <row r="32" spans="1:30" ht="15" thickBot="1">
      <c r="A32" s="705"/>
      <c r="B32" s="724" t="s">
        <v>9</v>
      </c>
      <c r="C32" s="725"/>
      <c r="D32" s="725"/>
      <c r="E32" s="725"/>
      <c r="F32" s="726"/>
      <c r="G32" s="170">
        <f aca="true" t="shared" si="7" ref="G32:AD32">G27+G28+G29+G30+G31</f>
        <v>698</v>
      </c>
      <c r="H32" s="171">
        <f t="shared" si="7"/>
        <v>107</v>
      </c>
      <c r="I32" s="172">
        <f t="shared" si="7"/>
        <v>0</v>
      </c>
      <c r="J32" s="171">
        <f t="shared" si="7"/>
        <v>0</v>
      </c>
      <c r="K32" s="171">
        <f t="shared" si="7"/>
        <v>107</v>
      </c>
      <c r="L32" s="170">
        <f t="shared" si="7"/>
        <v>474</v>
      </c>
      <c r="M32" s="171">
        <f t="shared" si="7"/>
        <v>388</v>
      </c>
      <c r="N32" s="170">
        <f t="shared" si="7"/>
        <v>0</v>
      </c>
      <c r="O32" s="171">
        <f t="shared" si="7"/>
        <v>0</v>
      </c>
      <c r="P32" s="171">
        <f t="shared" si="7"/>
        <v>388</v>
      </c>
      <c r="Q32" s="172">
        <f t="shared" si="7"/>
        <v>415</v>
      </c>
      <c r="R32" s="172">
        <f t="shared" si="7"/>
        <v>760.8</v>
      </c>
      <c r="S32" s="172">
        <f t="shared" si="7"/>
        <v>0</v>
      </c>
      <c r="T32" s="171">
        <f t="shared" si="7"/>
        <v>0</v>
      </c>
      <c r="U32" s="171">
        <f t="shared" si="7"/>
        <v>760.8</v>
      </c>
      <c r="V32" s="172">
        <f t="shared" si="7"/>
        <v>464</v>
      </c>
      <c r="W32" s="171">
        <f t="shared" si="7"/>
        <v>1352.2</v>
      </c>
      <c r="X32" s="170">
        <f t="shared" si="7"/>
        <v>0</v>
      </c>
      <c r="Y32" s="171">
        <f t="shared" si="7"/>
        <v>0</v>
      </c>
      <c r="Z32" s="171">
        <f t="shared" si="7"/>
        <v>1352.2</v>
      </c>
      <c r="AA32" s="172">
        <f t="shared" si="7"/>
        <v>2051</v>
      </c>
      <c r="AB32" s="171">
        <f t="shared" si="7"/>
        <v>2608</v>
      </c>
      <c r="AC32" s="170">
        <f t="shared" si="7"/>
        <v>0</v>
      </c>
      <c r="AD32" s="173">
        <f t="shared" si="7"/>
        <v>0</v>
      </c>
    </row>
    <row r="33" spans="1:30" ht="14.25">
      <c r="A33" s="704">
        <v>5</v>
      </c>
      <c r="B33" s="718" t="s">
        <v>96</v>
      </c>
      <c r="C33" s="718">
        <f>D33+E33</f>
        <v>1487.41</v>
      </c>
      <c r="D33" s="733">
        <v>1027.21</v>
      </c>
      <c r="E33" s="727">
        <v>460.2</v>
      </c>
      <c r="F33" s="202" t="s">
        <v>11</v>
      </c>
      <c r="G33" s="156">
        <v>14</v>
      </c>
      <c r="H33" s="157">
        <v>1.8</v>
      </c>
      <c r="I33" s="156"/>
      <c r="J33" s="157"/>
      <c r="K33" s="158">
        <f>H33+J33</f>
        <v>1.8</v>
      </c>
      <c r="L33" s="156">
        <v>50</v>
      </c>
      <c r="M33" s="157">
        <v>2.3</v>
      </c>
      <c r="N33" s="156"/>
      <c r="O33" s="157"/>
      <c r="P33" s="158">
        <f>M33+O33</f>
        <v>2.3</v>
      </c>
      <c r="Q33" s="159">
        <v>98</v>
      </c>
      <c r="R33" s="157">
        <v>6.1</v>
      </c>
      <c r="S33" s="159">
        <v>2</v>
      </c>
      <c r="T33" s="157">
        <v>3.52</v>
      </c>
      <c r="U33" s="158">
        <f>R33+T33</f>
        <v>9.62</v>
      </c>
      <c r="V33" s="159"/>
      <c r="W33" s="157"/>
      <c r="X33" s="159"/>
      <c r="Y33" s="157"/>
      <c r="Z33" s="158">
        <f>W33+Y33</f>
        <v>0</v>
      </c>
      <c r="AA33" s="159">
        <f aca="true" t="shared" si="8" ref="AA33:AD37">G33+L33+Q33+V33</f>
        <v>162</v>
      </c>
      <c r="AB33" s="157">
        <f t="shared" si="8"/>
        <v>10.2</v>
      </c>
      <c r="AC33" s="160">
        <f t="shared" si="8"/>
        <v>2</v>
      </c>
      <c r="AD33" s="161">
        <f t="shared" si="8"/>
        <v>3.52</v>
      </c>
    </row>
    <row r="34" spans="1:30" ht="14.25">
      <c r="A34" s="704"/>
      <c r="B34" s="719"/>
      <c r="C34" s="719"/>
      <c r="D34" s="734"/>
      <c r="E34" s="728"/>
      <c r="F34" s="203" t="s">
        <v>15</v>
      </c>
      <c r="G34" s="156"/>
      <c r="H34" s="157"/>
      <c r="I34" s="156"/>
      <c r="J34" s="157"/>
      <c r="K34" s="162">
        <f>H34+J34</f>
        <v>0</v>
      </c>
      <c r="L34" s="156"/>
      <c r="M34" s="157"/>
      <c r="N34" s="156"/>
      <c r="O34" s="157"/>
      <c r="P34" s="162">
        <f>M34+O34</f>
        <v>0</v>
      </c>
      <c r="Q34" s="163"/>
      <c r="R34" s="129"/>
      <c r="S34" s="163"/>
      <c r="T34" s="129"/>
      <c r="U34" s="162">
        <f>R34+T34</f>
        <v>0</v>
      </c>
      <c r="V34" s="163"/>
      <c r="W34" s="129"/>
      <c r="X34" s="163"/>
      <c r="Y34" s="129"/>
      <c r="Z34" s="162">
        <f>W34+Y34</f>
        <v>0</v>
      </c>
      <c r="AA34" s="159">
        <f t="shared" si="8"/>
        <v>0</v>
      </c>
      <c r="AB34" s="129">
        <f t="shared" si="8"/>
        <v>0</v>
      </c>
      <c r="AC34" s="130">
        <f t="shared" si="8"/>
        <v>0</v>
      </c>
      <c r="AD34" s="131">
        <f t="shared" si="8"/>
        <v>0</v>
      </c>
    </row>
    <row r="35" spans="1:30" ht="14.25">
      <c r="A35" s="704"/>
      <c r="B35" s="719"/>
      <c r="C35" s="719"/>
      <c r="D35" s="734"/>
      <c r="E35" s="728"/>
      <c r="F35" s="203" t="s">
        <v>12</v>
      </c>
      <c r="G35" s="156"/>
      <c r="H35" s="157"/>
      <c r="I35" s="156"/>
      <c r="J35" s="157"/>
      <c r="K35" s="162">
        <f>H35+J35</f>
        <v>0</v>
      </c>
      <c r="L35" s="156"/>
      <c r="M35" s="157"/>
      <c r="N35" s="156"/>
      <c r="O35" s="157"/>
      <c r="P35" s="162">
        <f>M35+O35</f>
        <v>0</v>
      </c>
      <c r="Q35" s="163"/>
      <c r="R35" s="129"/>
      <c r="S35" s="163"/>
      <c r="T35" s="129"/>
      <c r="U35" s="162">
        <f>R35+T35</f>
        <v>0</v>
      </c>
      <c r="V35" s="163"/>
      <c r="W35" s="129"/>
      <c r="X35" s="163"/>
      <c r="Y35" s="129"/>
      <c r="Z35" s="162">
        <f>W35+Y35</f>
        <v>0</v>
      </c>
      <c r="AA35" s="159">
        <f t="shared" si="8"/>
        <v>0</v>
      </c>
      <c r="AB35" s="129">
        <f t="shared" si="8"/>
        <v>0</v>
      </c>
      <c r="AC35" s="130">
        <f t="shared" si="8"/>
        <v>0</v>
      </c>
      <c r="AD35" s="131">
        <f t="shared" si="8"/>
        <v>0</v>
      </c>
    </row>
    <row r="36" spans="1:30" ht="14.25">
      <c r="A36" s="704"/>
      <c r="B36" s="719"/>
      <c r="C36" s="719"/>
      <c r="D36" s="734"/>
      <c r="E36" s="728"/>
      <c r="F36" s="203" t="s">
        <v>13</v>
      </c>
      <c r="G36" s="156"/>
      <c r="H36" s="157"/>
      <c r="I36" s="156"/>
      <c r="J36" s="157"/>
      <c r="K36" s="162">
        <f>H36+J36</f>
        <v>0</v>
      </c>
      <c r="L36" s="156"/>
      <c r="M36" s="157"/>
      <c r="N36" s="156"/>
      <c r="O36" s="157"/>
      <c r="P36" s="162">
        <f>M36+O36</f>
        <v>0</v>
      </c>
      <c r="Q36" s="163"/>
      <c r="R36" s="129"/>
      <c r="S36" s="163"/>
      <c r="T36" s="129"/>
      <c r="U36" s="162">
        <f>R36+T36</f>
        <v>0</v>
      </c>
      <c r="V36" s="163"/>
      <c r="W36" s="129"/>
      <c r="X36" s="163"/>
      <c r="Y36" s="129"/>
      <c r="Z36" s="162">
        <f>W36+Y36</f>
        <v>0</v>
      </c>
      <c r="AA36" s="159">
        <f t="shared" si="8"/>
        <v>0</v>
      </c>
      <c r="AB36" s="129">
        <f t="shared" si="8"/>
        <v>0</v>
      </c>
      <c r="AC36" s="130">
        <f t="shared" si="8"/>
        <v>0</v>
      </c>
      <c r="AD36" s="131">
        <f t="shared" si="8"/>
        <v>0</v>
      </c>
    </row>
    <row r="37" spans="1:30" ht="15" thickBot="1">
      <c r="A37" s="704"/>
      <c r="B37" s="720"/>
      <c r="C37" s="720"/>
      <c r="D37" s="735"/>
      <c r="E37" s="729"/>
      <c r="F37" s="204" t="s">
        <v>14</v>
      </c>
      <c r="G37" s="164"/>
      <c r="H37" s="165"/>
      <c r="I37" s="164"/>
      <c r="J37" s="165"/>
      <c r="K37" s="166">
        <f>H37+J37</f>
        <v>0</v>
      </c>
      <c r="L37" s="164"/>
      <c r="M37" s="165"/>
      <c r="N37" s="164"/>
      <c r="O37" s="165"/>
      <c r="P37" s="166">
        <f>M37+O37</f>
        <v>0</v>
      </c>
      <c r="Q37" s="167"/>
      <c r="R37" s="132"/>
      <c r="S37" s="167"/>
      <c r="T37" s="132"/>
      <c r="U37" s="166">
        <f>R37+T37</f>
        <v>0</v>
      </c>
      <c r="V37" s="167"/>
      <c r="W37" s="132"/>
      <c r="X37" s="168"/>
      <c r="Y37" s="132"/>
      <c r="Z37" s="166">
        <f>W37+Y37</f>
        <v>0</v>
      </c>
      <c r="AA37" s="169">
        <f t="shared" si="8"/>
        <v>0</v>
      </c>
      <c r="AB37" s="132">
        <f t="shared" si="8"/>
        <v>0</v>
      </c>
      <c r="AC37" s="133">
        <f t="shared" si="8"/>
        <v>0</v>
      </c>
      <c r="AD37" s="134">
        <f t="shared" si="8"/>
        <v>0</v>
      </c>
    </row>
    <row r="38" spans="1:30" ht="15" thickBot="1">
      <c r="A38" s="705"/>
      <c r="B38" s="724" t="s">
        <v>9</v>
      </c>
      <c r="C38" s="725"/>
      <c r="D38" s="725"/>
      <c r="E38" s="725"/>
      <c r="F38" s="726"/>
      <c r="G38" s="170">
        <f aca="true" t="shared" si="9" ref="G38:AD38">G33+G34+G35+G36+G37</f>
        <v>14</v>
      </c>
      <c r="H38" s="171">
        <f t="shared" si="9"/>
        <v>1.8</v>
      </c>
      <c r="I38" s="172">
        <f t="shared" si="9"/>
        <v>0</v>
      </c>
      <c r="J38" s="171">
        <f t="shared" si="9"/>
        <v>0</v>
      </c>
      <c r="K38" s="171">
        <f t="shared" si="9"/>
        <v>1.8</v>
      </c>
      <c r="L38" s="170">
        <f t="shared" si="9"/>
        <v>50</v>
      </c>
      <c r="M38" s="171">
        <f t="shared" si="9"/>
        <v>2.3</v>
      </c>
      <c r="N38" s="170">
        <f t="shared" si="9"/>
        <v>0</v>
      </c>
      <c r="O38" s="171">
        <f t="shared" si="9"/>
        <v>0</v>
      </c>
      <c r="P38" s="171">
        <f t="shared" si="9"/>
        <v>2.3</v>
      </c>
      <c r="Q38" s="172">
        <f t="shared" si="9"/>
        <v>98</v>
      </c>
      <c r="R38" s="172">
        <f t="shared" si="9"/>
        <v>6.1</v>
      </c>
      <c r="S38" s="172">
        <f t="shared" si="9"/>
        <v>2</v>
      </c>
      <c r="T38" s="171">
        <f t="shared" si="9"/>
        <v>3.52</v>
      </c>
      <c r="U38" s="171">
        <f t="shared" si="9"/>
        <v>9.62</v>
      </c>
      <c r="V38" s="172">
        <f t="shared" si="9"/>
        <v>0</v>
      </c>
      <c r="W38" s="171">
        <f t="shared" si="9"/>
        <v>0</v>
      </c>
      <c r="X38" s="170">
        <f t="shared" si="9"/>
        <v>0</v>
      </c>
      <c r="Y38" s="171">
        <f t="shared" si="9"/>
        <v>0</v>
      </c>
      <c r="Z38" s="171">
        <f t="shared" si="9"/>
        <v>0</v>
      </c>
      <c r="AA38" s="172">
        <f t="shared" si="9"/>
        <v>162</v>
      </c>
      <c r="AB38" s="171">
        <f t="shared" si="9"/>
        <v>10.2</v>
      </c>
      <c r="AC38" s="170">
        <f t="shared" si="9"/>
        <v>2</v>
      </c>
      <c r="AD38" s="173">
        <f t="shared" si="9"/>
        <v>3.52</v>
      </c>
    </row>
    <row r="39" spans="1:30" ht="14.25">
      <c r="A39" s="704">
        <v>6</v>
      </c>
      <c r="B39" s="718" t="s">
        <v>97</v>
      </c>
      <c r="C39" s="718">
        <f>D39+E39</f>
        <v>4150.97</v>
      </c>
      <c r="D39" s="733">
        <v>4150.97</v>
      </c>
      <c r="E39" s="718">
        <v>0</v>
      </c>
      <c r="F39" s="202" t="s">
        <v>11</v>
      </c>
      <c r="G39" s="156"/>
      <c r="H39" s="157"/>
      <c r="I39" s="156"/>
      <c r="J39" s="157"/>
      <c r="K39" s="158">
        <f>H39+J39</f>
        <v>0</v>
      </c>
      <c r="L39" s="156">
        <v>10</v>
      </c>
      <c r="M39" s="157">
        <v>4</v>
      </c>
      <c r="N39" s="156"/>
      <c r="O39" s="157"/>
      <c r="P39" s="158">
        <f>M39+O39</f>
        <v>4</v>
      </c>
      <c r="Q39" s="159">
        <v>54</v>
      </c>
      <c r="R39" s="157">
        <v>35</v>
      </c>
      <c r="S39" s="159"/>
      <c r="T39" s="157"/>
      <c r="U39" s="158">
        <f>R39+T39</f>
        <v>35</v>
      </c>
      <c r="V39" s="159">
        <v>56</v>
      </c>
      <c r="W39" s="157">
        <v>81</v>
      </c>
      <c r="X39" s="159"/>
      <c r="Y39" s="157"/>
      <c r="Z39" s="158">
        <f>W39+Y39</f>
        <v>81</v>
      </c>
      <c r="AA39" s="159">
        <f aca="true" t="shared" si="10" ref="AA39:AD43">G39+L39+Q39+V39</f>
        <v>120</v>
      </c>
      <c r="AB39" s="157">
        <f t="shared" si="10"/>
        <v>120</v>
      </c>
      <c r="AC39" s="160">
        <f t="shared" si="10"/>
        <v>0</v>
      </c>
      <c r="AD39" s="161">
        <f t="shared" si="10"/>
        <v>0</v>
      </c>
    </row>
    <row r="40" spans="1:30" ht="14.25">
      <c r="A40" s="704"/>
      <c r="B40" s="719"/>
      <c r="C40" s="719"/>
      <c r="D40" s="734"/>
      <c r="E40" s="719"/>
      <c r="F40" s="203" t="s">
        <v>15</v>
      </c>
      <c r="G40" s="156"/>
      <c r="H40" s="157"/>
      <c r="I40" s="156"/>
      <c r="J40" s="157"/>
      <c r="K40" s="162">
        <f>H40+J40</f>
        <v>0</v>
      </c>
      <c r="L40" s="156"/>
      <c r="M40" s="157"/>
      <c r="N40" s="156"/>
      <c r="O40" s="157"/>
      <c r="P40" s="162">
        <f>M40+O40</f>
        <v>0</v>
      </c>
      <c r="Q40" s="163"/>
      <c r="R40" s="129"/>
      <c r="S40" s="163"/>
      <c r="T40" s="129"/>
      <c r="U40" s="162">
        <f>R40+T40</f>
        <v>0</v>
      </c>
      <c r="V40" s="163"/>
      <c r="W40" s="129"/>
      <c r="X40" s="163"/>
      <c r="Y40" s="129"/>
      <c r="Z40" s="162">
        <f>W40+Y40</f>
        <v>0</v>
      </c>
      <c r="AA40" s="159">
        <f t="shared" si="10"/>
        <v>0</v>
      </c>
      <c r="AB40" s="129">
        <f t="shared" si="10"/>
        <v>0</v>
      </c>
      <c r="AC40" s="130">
        <f t="shared" si="10"/>
        <v>0</v>
      </c>
      <c r="AD40" s="131">
        <f t="shared" si="10"/>
        <v>0</v>
      </c>
    </row>
    <row r="41" spans="1:30" ht="14.25">
      <c r="A41" s="704"/>
      <c r="B41" s="719"/>
      <c r="C41" s="719"/>
      <c r="D41" s="734"/>
      <c r="E41" s="719"/>
      <c r="F41" s="203" t="s">
        <v>12</v>
      </c>
      <c r="G41" s="156">
        <v>80</v>
      </c>
      <c r="H41" s="157">
        <v>9</v>
      </c>
      <c r="I41" s="156"/>
      <c r="J41" s="157"/>
      <c r="K41" s="162">
        <f>H41+J41</f>
        <v>9</v>
      </c>
      <c r="L41" s="156">
        <v>78</v>
      </c>
      <c r="M41" s="157">
        <v>26</v>
      </c>
      <c r="N41" s="156"/>
      <c r="O41" s="157"/>
      <c r="P41" s="162">
        <f>M41+O41</f>
        <v>26</v>
      </c>
      <c r="Q41" s="163">
        <v>42</v>
      </c>
      <c r="R41" s="129">
        <v>15</v>
      </c>
      <c r="S41" s="163"/>
      <c r="T41" s="129"/>
      <c r="U41" s="162">
        <f>R41+T41</f>
        <v>15</v>
      </c>
      <c r="V41" s="163">
        <v>15</v>
      </c>
      <c r="W41" s="129">
        <v>30</v>
      </c>
      <c r="X41" s="163"/>
      <c r="Y41" s="129"/>
      <c r="Z41" s="162">
        <f>W41+Y41</f>
        <v>30</v>
      </c>
      <c r="AA41" s="159">
        <f t="shared" si="10"/>
        <v>215</v>
      </c>
      <c r="AB41" s="129">
        <f t="shared" si="10"/>
        <v>80</v>
      </c>
      <c r="AC41" s="130">
        <f t="shared" si="10"/>
        <v>0</v>
      </c>
      <c r="AD41" s="131">
        <f t="shared" si="10"/>
        <v>0</v>
      </c>
    </row>
    <row r="42" spans="1:30" ht="14.25">
      <c r="A42" s="704"/>
      <c r="B42" s="719"/>
      <c r="C42" s="719"/>
      <c r="D42" s="734"/>
      <c r="E42" s="719"/>
      <c r="F42" s="203" t="s">
        <v>13</v>
      </c>
      <c r="G42" s="156"/>
      <c r="H42" s="157"/>
      <c r="I42" s="156"/>
      <c r="J42" s="157"/>
      <c r="K42" s="162">
        <f>H42+J42</f>
        <v>0</v>
      </c>
      <c r="L42" s="156"/>
      <c r="M42" s="157"/>
      <c r="N42" s="156"/>
      <c r="O42" s="157"/>
      <c r="P42" s="162">
        <f>M42+O42</f>
        <v>0</v>
      </c>
      <c r="Q42" s="163"/>
      <c r="R42" s="129"/>
      <c r="S42" s="163"/>
      <c r="T42" s="129"/>
      <c r="U42" s="162">
        <f>R42+T42</f>
        <v>0</v>
      </c>
      <c r="V42" s="163"/>
      <c r="W42" s="129"/>
      <c r="X42" s="163"/>
      <c r="Y42" s="129"/>
      <c r="Z42" s="162">
        <f>W42+Y42</f>
        <v>0</v>
      </c>
      <c r="AA42" s="159">
        <f t="shared" si="10"/>
        <v>0</v>
      </c>
      <c r="AB42" s="129">
        <f t="shared" si="10"/>
        <v>0</v>
      </c>
      <c r="AC42" s="130">
        <f t="shared" si="10"/>
        <v>0</v>
      </c>
      <c r="AD42" s="131">
        <f t="shared" si="10"/>
        <v>0</v>
      </c>
    </row>
    <row r="43" spans="1:30" ht="15" thickBot="1">
      <c r="A43" s="704"/>
      <c r="B43" s="720"/>
      <c r="C43" s="720"/>
      <c r="D43" s="735"/>
      <c r="E43" s="720"/>
      <c r="F43" s="204" t="s">
        <v>14</v>
      </c>
      <c r="G43" s="164"/>
      <c r="H43" s="165"/>
      <c r="I43" s="164"/>
      <c r="J43" s="165"/>
      <c r="K43" s="166">
        <f>H43+J43</f>
        <v>0</v>
      </c>
      <c r="L43" s="164"/>
      <c r="M43" s="165"/>
      <c r="N43" s="164"/>
      <c r="O43" s="165"/>
      <c r="P43" s="166">
        <f>M43+O43</f>
        <v>0</v>
      </c>
      <c r="Q43" s="167"/>
      <c r="R43" s="132"/>
      <c r="S43" s="167"/>
      <c r="T43" s="132"/>
      <c r="U43" s="166">
        <f>R43+T43</f>
        <v>0</v>
      </c>
      <c r="V43" s="167"/>
      <c r="W43" s="132"/>
      <c r="X43" s="168"/>
      <c r="Y43" s="132"/>
      <c r="Z43" s="166">
        <f>W43+Y43</f>
        <v>0</v>
      </c>
      <c r="AA43" s="169">
        <f t="shared" si="10"/>
        <v>0</v>
      </c>
      <c r="AB43" s="132">
        <f t="shared" si="10"/>
        <v>0</v>
      </c>
      <c r="AC43" s="133">
        <f t="shared" si="10"/>
        <v>0</v>
      </c>
      <c r="AD43" s="134">
        <f t="shared" si="10"/>
        <v>0</v>
      </c>
    </row>
    <row r="44" spans="1:30" ht="15" thickBot="1">
      <c r="A44" s="705"/>
      <c r="B44" s="724" t="s">
        <v>9</v>
      </c>
      <c r="C44" s="725"/>
      <c r="D44" s="725"/>
      <c r="E44" s="725"/>
      <c r="F44" s="726"/>
      <c r="G44" s="170">
        <f aca="true" t="shared" si="11" ref="G44:AD44">G39+G40+G41+G42+G43</f>
        <v>80</v>
      </c>
      <c r="H44" s="171">
        <f t="shared" si="11"/>
        <v>9</v>
      </c>
      <c r="I44" s="172">
        <f t="shared" si="11"/>
        <v>0</v>
      </c>
      <c r="J44" s="171">
        <f t="shared" si="11"/>
        <v>0</v>
      </c>
      <c r="K44" s="171">
        <f t="shared" si="11"/>
        <v>9</v>
      </c>
      <c r="L44" s="170">
        <f t="shared" si="11"/>
        <v>88</v>
      </c>
      <c r="M44" s="171">
        <f t="shared" si="11"/>
        <v>30</v>
      </c>
      <c r="N44" s="170">
        <f t="shared" si="11"/>
        <v>0</v>
      </c>
      <c r="O44" s="171">
        <f t="shared" si="11"/>
        <v>0</v>
      </c>
      <c r="P44" s="171">
        <f t="shared" si="11"/>
        <v>30</v>
      </c>
      <c r="Q44" s="172">
        <f t="shared" si="11"/>
        <v>96</v>
      </c>
      <c r="R44" s="172">
        <f t="shared" si="11"/>
        <v>50</v>
      </c>
      <c r="S44" s="172">
        <f t="shared" si="11"/>
        <v>0</v>
      </c>
      <c r="T44" s="171">
        <f t="shared" si="11"/>
        <v>0</v>
      </c>
      <c r="U44" s="171">
        <f t="shared" si="11"/>
        <v>50</v>
      </c>
      <c r="V44" s="172">
        <f t="shared" si="11"/>
        <v>71</v>
      </c>
      <c r="W44" s="171">
        <f t="shared" si="11"/>
        <v>111</v>
      </c>
      <c r="X44" s="170">
        <f t="shared" si="11"/>
        <v>0</v>
      </c>
      <c r="Y44" s="171">
        <f t="shared" si="11"/>
        <v>0</v>
      </c>
      <c r="Z44" s="171">
        <f t="shared" si="11"/>
        <v>111</v>
      </c>
      <c r="AA44" s="172">
        <f t="shared" si="11"/>
        <v>335</v>
      </c>
      <c r="AB44" s="171">
        <f t="shared" si="11"/>
        <v>200</v>
      </c>
      <c r="AC44" s="170">
        <f t="shared" si="11"/>
        <v>0</v>
      </c>
      <c r="AD44" s="173">
        <f t="shared" si="11"/>
        <v>0</v>
      </c>
    </row>
    <row r="45" spans="1:30" ht="14.25">
      <c r="A45" s="704">
        <v>7</v>
      </c>
      <c r="B45" s="718" t="s">
        <v>98</v>
      </c>
      <c r="C45" s="727">
        <f>D45+E45</f>
        <v>5397</v>
      </c>
      <c r="D45" s="730">
        <v>5397</v>
      </c>
      <c r="E45" s="718">
        <v>0</v>
      </c>
      <c r="F45" s="202" t="s">
        <v>11</v>
      </c>
      <c r="G45" s="156">
        <v>385</v>
      </c>
      <c r="H45" s="157">
        <v>55</v>
      </c>
      <c r="I45" s="156"/>
      <c r="J45" s="157"/>
      <c r="K45" s="158">
        <f>H45+J45</f>
        <v>55</v>
      </c>
      <c r="L45" s="156">
        <v>493</v>
      </c>
      <c r="M45" s="157">
        <v>65</v>
      </c>
      <c r="N45" s="156"/>
      <c r="O45" s="157"/>
      <c r="P45" s="158">
        <f>M45+O45</f>
        <v>65</v>
      </c>
      <c r="Q45" s="159">
        <v>362</v>
      </c>
      <c r="R45" s="157">
        <v>310</v>
      </c>
      <c r="S45" s="159"/>
      <c r="T45" s="157"/>
      <c r="U45" s="158">
        <f>R45+T45</f>
        <v>310</v>
      </c>
      <c r="V45" s="159">
        <v>320</v>
      </c>
      <c r="W45" s="157">
        <v>630</v>
      </c>
      <c r="X45" s="159"/>
      <c r="Y45" s="157"/>
      <c r="Z45" s="158">
        <f>W45+Y45</f>
        <v>630</v>
      </c>
      <c r="AA45" s="159">
        <f aca="true" t="shared" si="12" ref="AA45:AD49">G45+L45+Q45+V45</f>
        <v>1560</v>
      </c>
      <c r="AB45" s="157">
        <f t="shared" si="12"/>
        <v>1060</v>
      </c>
      <c r="AC45" s="160">
        <f t="shared" si="12"/>
        <v>0</v>
      </c>
      <c r="AD45" s="161">
        <f t="shared" si="12"/>
        <v>0</v>
      </c>
    </row>
    <row r="46" spans="1:30" ht="14.25">
      <c r="A46" s="704"/>
      <c r="B46" s="719"/>
      <c r="C46" s="728"/>
      <c r="D46" s="731"/>
      <c r="E46" s="719"/>
      <c r="F46" s="203" t="s">
        <v>15</v>
      </c>
      <c r="G46" s="156">
        <v>85</v>
      </c>
      <c r="H46" s="157">
        <v>10</v>
      </c>
      <c r="I46" s="156"/>
      <c r="J46" s="157"/>
      <c r="K46" s="162">
        <f>H46+J46</f>
        <v>10</v>
      </c>
      <c r="L46" s="156">
        <v>95</v>
      </c>
      <c r="M46" s="157">
        <v>50</v>
      </c>
      <c r="N46" s="156"/>
      <c r="O46" s="157"/>
      <c r="P46" s="162">
        <f>M46+O46</f>
        <v>50</v>
      </c>
      <c r="Q46" s="163">
        <v>52</v>
      </c>
      <c r="R46" s="129">
        <v>20</v>
      </c>
      <c r="S46" s="163"/>
      <c r="T46" s="129"/>
      <c r="U46" s="162">
        <f>R46+T46</f>
        <v>20</v>
      </c>
      <c r="V46" s="163"/>
      <c r="W46" s="129"/>
      <c r="X46" s="163"/>
      <c r="Y46" s="129"/>
      <c r="Z46" s="162">
        <f>W46+Y46</f>
        <v>0</v>
      </c>
      <c r="AA46" s="159">
        <f t="shared" si="12"/>
        <v>232</v>
      </c>
      <c r="AB46" s="129">
        <f t="shared" si="12"/>
        <v>80</v>
      </c>
      <c r="AC46" s="130">
        <f t="shared" si="12"/>
        <v>0</v>
      </c>
      <c r="AD46" s="131">
        <f t="shared" si="12"/>
        <v>0</v>
      </c>
    </row>
    <row r="47" spans="1:30" ht="14.25">
      <c r="A47" s="704"/>
      <c r="B47" s="719"/>
      <c r="C47" s="728"/>
      <c r="D47" s="731"/>
      <c r="E47" s="719"/>
      <c r="F47" s="203" t="s">
        <v>12</v>
      </c>
      <c r="G47" s="156"/>
      <c r="H47" s="157"/>
      <c r="I47" s="156"/>
      <c r="J47" s="157"/>
      <c r="K47" s="162">
        <f>H47+J47</f>
        <v>0</v>
      </c>
      <c r="L47" s="156"/>
      <c r="M47" s="157"/>
      <c r="N47" s="156"/>
      <c r="O47" s="157"/>
      <c r="P47" s="162">
        <f>M47+O47</f>
        <v>0</v>
      </c>
      <c r="Q47" s="163">
        <v>55</v>
      </c>
      <c r="R47" s="129">
        <v>30</v>
      </c>
      <c r="S47" s="163"/>
      <c r="T47" s="129"/>
      <c r="U47" s="162">
        <f>R47+T47</f>
        <v>30</v>
      </c>
      <c r="V47" s="163">
        <v>25</v>
      </c>
      <c r="W47" s="129">
        <v>100</v>
      </c>
      <c r="X47" s="163"/>
      <c r="Y47" s="129"/>
      <c r="Z47" s="162">
        <f>W47+Y47</f>
        <v>100</v>
      </c>
      <c r="AA47" s="159">
        <f t="shared" si="12"/>
        <v>80</v>
      </c>
      <c r="AB47" s="129">
        <f t="shared" si="12"/>
        <v>130</v>
      </c>
      <c r="AC47" s="130">
        <f t="shared" si="12"/>
        <v>0</v>
      </c>
      <c r="AD47" s="131">
        <f t="shared" si="12"/>
        <v>0</v>
      </c>
    </row>
    <row r="48" spans="1:30" ht="14.25">
      <c r="A48" s="704"/>
      <c r="B48" s="719"/>
      <c r="C48" s="728"/>
      <c r="D48" s="731"/>
      <c r="E48" s="719"/>
      <c r="F48" s="203" t="s">
        <v>13</v>
      </c>
      <c r="G48" s="156"/>
      <c r="H48" s="157"/>
      <c r="I48" s="156"/>
      <c r="J48" s="157"/>
      <c r="K48" s="162">
        <f>H48+J48</f>
        <v>0</v>
      </c>
      <c r="L48" s="156"/>
      <c r="M48" s="157"/>
      <c r="N48" s="156"/>
      <c r="O48" s="157"/>
      <c r="P48" s="162">
        <f>M48+O48</f>
        <v>0</v>
      </c>
      <c r="Q48" s="163"/>
      <c r="R48" s="129"/>
      <c r="S48" s="163"/>
      <c r="T48" s="129"/>
      <c r="U48" s="162">
        <f>R48+T48</f>
        <v>0</v>
      </c>
      <c r="V48" s="163"/>
      <c r="W48" s="129"/>
      <c r="X48" s="163"/>
      <c r="Y48" s="129"/>
      <c r="Z48" s="162">
        <f>W48+Y48</f>
        <v>0</v>
      </c>
      <c r="AA48" s="159">
        <f t="shared" si="12"/>
        <v>0</v>
      </c>
      <c r="AB48" s="129">
        <f t="shared" si="12"/>
        <v>0</v>
      </c>
      <c r="AC48" s="130">
        <f t="shared" si="12"/>
        <v>0</v>
      </c>
      <c r="AD48" s="131">
        <f t="shared" si="12"/>
        <v>0</v>
      </c>
    </row>
    <row r="49" spans="1:30" ht="15" thickBot="1">
      <c r="A49" s="704"/>
      <c r="B49" s="720"/>
      <c r="C49" s="729"/>
      <c r="D49" s="732"/>
      <c r="E49" s="720"/>
      <c r="F49" s="204" t="s">
        <v>14</v>
      </c>
      <c r="G49" s="164"/>
      <c r="H49" s="165"/>
      <c r="I49" s="164"/>
      <c r="J49" s="165"/>
      <c r="K49" s="166">
        <f>H49+J49</f>
        <v>0</v>
      </c>
      <c r="L49" s="164"/>
      <c r="M49" s="165"/>
      <c r="N49" s="164"/>
      <c r="O49" s="165"/>
      <c r="P49" s="166">
        <f>M49+O49</f>
        <v>0</v>
      </c>
      <c r="Q49" s="167"/>
      <c r="R49" s="132"/>
      <c r="S49" s="167"/>
      <c r="T49" s="132"/>
      <c r="U49" s="166">
        <f>R49+T49</f>
        <v>0</v>
      </c>
      <c r="V49" s="167"/>
      <c r="W49" s="132"/>
      <c r="X49" s="168"/>
      <c r="Y49" s="132"/>
      <c r="Z49" s="166">
        <f>W49+Y49</f>
        <v>0</v>
      </c>
      <c r="AA49" s="169">
        <f t="shared" si="12"/>
        <v>0</v>
      </c>
      <c r="AB49" s="132">
        <f t="shared" si="12"/>
        <v>0</v>
      </c>
      <c r="AC49" s="133">
        <f t="shared" si="12"/>
        <v>0</v>
      </c>
      <c r="AD49" s="134">
        <f t="shared" si="12"/>
        <v>0</v>
      </c>
    </row>
    <row r="50" spans="1:30" ht="15" thickBot="1">
      <c r="A50" s="705"/>
      <c r="B50" s="724" t="s">
        <v>9</v>
      </c>
      <c r="C50" s="725"/>
      <c r="D50" s="725"/>
      <c r="E50" s="725"/>
      <c r="F50" s="726"/>
      <c r="G50" s="170">
        <f aca="true" t="shared" si="13" ref="G50:AD50">G45+G46+G47+G48+G49</f>
        <v>470</v>
      </c>
      <c r="H50" s="171">
        <f t="shared" si="13"/>
        <v>65</v>
      </c>
      <c r="I50" s="172">
        <f t="shared" si="13"/>
        <v>0</v>
      </c>
      <c r="J50" s="171">
        <f t="shared" si="13"/>
        <v>0</v>
      </c>
      <c r="K50" s="171">
        <f t="shared" si="13"/>
        <v>65</v>
      </c>
      <c r="L50" s="170">
        <f t="shared" si="13"/>
        <v>588</v>
      </c>
      <c r="M50" s="171">
        <f t="shared" si="13"/>
        <v>115</v>
      </c>
      <c r="N50" s="170">
        <f t="shared" si="13"/>
        <v>0</v>
      </c>
      <c r="O50" s="171">
        <f t="shared" si="13"/>
        <v>0</v>
      </c>
      <c r="P50" s="171">
        <f t="shared" si="13"/>
        <v>115</v>
      </c>
      <c r="Q50" s="172">
        <f t="shared" si="13"/>
        <v>469</v>
      </c>
      <c r="R50" s="172">
        <f t="shared" si="13"/>
        <v>360</v>
      </c>
      <c r="S50" s="172">
        <f t="shared" si="13"/>
        <v>0</v>
      </c>
      <c r="T50" s="171">
        <f t="shared" si="13"/>
        <v>0</v>
      </c>
      <c r="U50" s="171">
        <f t="shared" si="13"/>
        <v>360</v>
      </c>
      <c r="V50" s="172">
        <f t="shared" si="13"/>
        <v>345</v>
      </c>
      <c r="W50" s="171">
        <f t="shared" si="13"/>
        <v>730</v>
      </c>
      <c r="X50" s="170">
        <f t="shared" si="13"/>
        <v>0</v>
      </c>
      <c r="Y50" s="171">
        <f t="shared" si="13"/>
        <v>0</v>
      </c>
      <c r="Z50" s="171">
        <f t="shared" si="13"/>
        <v>730</v>
      </c>
      <c r="AA50" s="172">
        <f t="shared" si="13"/>
        <v>1872</v>
      </c>
      <c r="AB50" s="171">
        <f t="shared" si="13"/>
        <v>1270</v>
      </c>
      <c r="AC50" s="170">
        <f t="shared" si="13"/>
        <v>0</v>
      </c>
      <c r="AD50" s="173">
        <f t="shared" si="13"/>
        <v>0</v>
      </c>
    </row>
    <row r="51" spans="1:30" ht="14.25">
      <c r="A51" s="704">
        <v>8</v>
      </c>
      <c r="B51" s="718" t="s">
        <v>99</v>
      </c>
      <c r="C51" s="718">
        <f>D51+E51</f>
        <v>5132.6900000000005</v>
      </c>
      <c r="D51" s="721">
        <v>5090.8</v>
      </c>
      <c r="E51" s="718">
        <v>41.89</v>
      </c>
      <c r="F51" s="202" t="s">
        <v>11</v>
      </c>
      <c r="G51" s="156"/>
      <c r="H51" s="157"/>
      <c r="I51" s="156"/>
      <c r="J51" s="157"/>
      <c r="K51" s="158">
        <f>H51+J51</f>
        <v>0</v>
      </c>
      <c r="L51" s="156">
        <v>24</v>
      </c>
      <c r="M51" s="157">
        <v>8</v>
      </c>
      <c r="N51" s="156"/>
      <c r="O51" s="157"/>
      <c r="P51" s="158">
        <f>M51+O51</f>
        <v>8</v>
      </c>
      <c r="Q51" s="159">
        <v>9</v>
      </c>
      <c r="R51" s="157">
        <v>6.7</v>
      </c>
      <c r="S51" s="159"/>
      <c r="T51" s="157"/>
      <c r="U51" s="158">
        <f>R51+T51</f>
        <v>6.7</v>
      </c>
      <c r="V51" s="159"/>
      <c r="W51" s="157"/>
      <c r="X51" s="159"/>
      <c r="Y51" s="157"/>
      <c r="Z51" s="158">
        <f>W51+Y51</f>
        <v>0</v>
      </c>
      <c r="AA51" s="159">
        <f aca="true" t="shared" si="14" ref="AA51:AD55">G51+L51+Q51+V51</f>
        <v>33</v>
      </c>
      <c r="AB51" s="157">
        <f t="shared" si="14"/>
        <v>14.7</v>
      </c>
      <c r="AC51" s="160">
        <f t="shared" si="14"/>
        <v>0</v>
      </c>
      <c r="AD51" s="161">
        <f t="shared" si="14"/>
        <v>0</v>
      </c>
    </row>
    <row r="52" spans="1:30" ht="14.25">
      <c r="A52" s="704"/>
      <c r="B52" s="719"/>
      <c r="C52" s="719"/>
      <c r="D52" s="722"/>
      <c r="E52" s="719"/>
      <c r="F52" s="203" t="s">
        <v>15</v>
      </c>
      <c r="G52" s="156"/>
      <c r="H52" s="157"/>
      <c r="I52" s="156"/>
      <c r="J52" s="157"/>
      <c r="K52" s="162">
        <f>H52+J52</f>
        <v>0</v>
      </c>
      <c r="L52" s="156"/>
      <c r="M52" s="157"/>
      <c r="N52" s="156"/>
      <c r="O52" s="157"/>
      <c r="P52" s="162">
        <f>M52+O52</f>
        <v>0</v>
      </c>
      <c r="Q52" s="163"/>
      <c r="R52" s="129"/>
      <c r="S52" s="163"/>
      <c r="T52" s="129"/>
      <c r="U52" s="162">
        <f>R52+T52</f>
        <v>0</v>
      </c>
      <c r="V52" s="163"/>
      <c r="W52" s="129"/>
      <c r="X52" s="163"/>
      <c r="Y52" s="129"/>
      <c r="Z52" s="162">
        <f>W52+Y52</f>
        <v>0</v>
      </c>
      <c r="AA52" s="159">
        <f t="shared" si="14"/>
        <v>0</v>
      </c>
      <c r="AB52" s="129">
        <f t="shared" si="14"/>
        <v>0</v>
      </c>
      <c r="AC52" s="130">
        <f t="shared" si="14"/>
        <v>0</v>
      </c>
      <c r="AD52" s="131">
        <f t="shared" si="14"/>
        <v>0</v>
      </c>
    </row>
    <row r="53" spans="1:30" ht="14.25">
      <c r="A53" s="704"/>
      <c r="B53" s="719"/>
      <c r="C53" s="719"/>
      <c r="D53" s="722"/>
      <c r="E53" s="719"/>
      <c r="F53" s="203" t="s">
        <v>12</v>
      </c>
      <c r="G53" s="156"/>
      <c r="H53" s="157"/>
      <c r="I53" s="156"/>
      <c r="J53" s="157"/>
      <c r="K53" s="162">
        <f>H53+J53</f>
        <v>0</v>
      </c>
      <c r="L53" s="156"/>
      <c r="M53" s="157"/>
      <c r="N53" s="156"/>
      <c r="O53" s="157"/>
      <c r="P53" s="162">
        <f>M53+O53</f>
        <v>0</v>
      </c>
      <c r="Q53" s="163"/>
      <c r="R53" s="129"/>
      <c r="S53" s="163"/>
      <c r="T53" s="129"/>
      <c r="U53" s="162">
        <f>R53+T53</f>
        <v>0</v>
      </c>
      <c r="V53" s="163">
        <v>7</v>
      </c>
      <c r="W53" s="129">
        <v>10.6</v>
      </c>
      <c r="X53" s="163"/>
      <c r="Y53" s="129"/>
      <c r="Z53" s="162">
        <f>W53+Y53</f>
        <v>10.6</v>
      </c>
      <c r="AA53" s="159">
        <f t="shared" si="14"/>
        <v>7</v>
      </c>
      <c r="AB53" s="129">
        <f t="shared" si="14"/>
        <v>10.6</v>
      </c>
      <c r="AC53" s="130">
        <f t="shared" si="14"/>
        <v>0</v>
      </c>
      <c r="AD53" s="131">
        <f t="shared" si="14"/>
        <v>0</v>
      </c>
    </row>
    <row r="54" spans="1:30" ht="14.25">
      <c r="A54" s="704"/>
      <c r="B54" s="719"/>
      <c r="C54" s="719"/>
      <c r="D54" s="722"/>
      <c r="E54" s="719"/>
      <c r="F54" s="203" t="s">
        <v>13</v>
      </c>
      <c r="G54" s="156"/>
      <c r="H54" s="157"/>
      <c r="I54" s="156"/>
      <c r="J54" s="157"/>
      <c r="K54" s="162">
        <f>H54+J54</f>
        <v>0</v>
      </c>
      <c r="L54" s="156"/>
      <c r="M54" s="157"/>
      <c r="N54" s="156"/>
      <c r="O54" s="157"/>
      <c r="P54" s="162">
        <f>M54+O54</f>
        <v>0</v>
      </c>
      <c r="Q54" s="163"/>
      <c r="R54" s="129"/>
      <c r="S54" s="163"/>
      <c r="T54" s="129"/>
      <c r="U54" s="162">
        <f>R54+T54</f>
        <v>0</v>
      </c>
      <c r="V54" s="163"/>
      <c r="W54" s="129"/>
      <c r="X54" s="163"/>
      <c r="Y54" s="129"/>
      <c r="Z54" s="162">
        <f>W54+Y54</f>
        <v>0</v>
      </c>
      <c r="AA54" s="159">
        <f t="shared" si="14"/>
        <v>0</v>
      </c>
      <c r="AB54" s="129">
        <f t="shared" si="14"/>
        <v>0</v>
      </c>
      <c r="AC54" s="130">
        <f t="shared" si="14"/>
        <v>0</v>
      </c>
      <c r="AD54" s="131">
        <f t="shared" si="14"/>
        <v>0</v>
      </c>
    </row>
    <row r="55" spans="1:30" ht="15" thickBot="1">
      <c r="A55" s="704"/>
      <c r="B55" s="720"/>
      <c r="C55" s="720"/>
      <c r="D55" s="723"/>
      <c r="E55" s="720"/>
      <c r="F55" s="204" t="s">
        <v>14</v>
      </c>
      <c r="G55" s="164"/>
      <c r="H55" s="165"/>
      <c r="I55" s="164"/>
      <c r="J55" s="165"/>
      <c r="K55" s="166">
        <f>H55+J55</f>
        <v>0</v>
      </c>
      <c r="L55" s="164"/>
      <c r="M55" s="165"/>
      <c r="N55" s="164"/>
      <c r="O55" s="165"/>
      <c r="P55" s="166">
        <f>M55+O55</f>
        <v>0</v>
      </c>
      <c r="Q55" s="167"/>
      <c r="R55" s="132"/>
      <c r="S55" s="167"/>
      <c r="T55" s="132"/>
      <c r="U55" s="166">
        <f>R55+T55</f>
        <v>0</v>
      </c>
      <c r="V55" s="167"/>
      <c r="W55" s="132"/>
      <c r="X55" s="168"/>
      <c r="Y55" s="132"/>
      <c r="Z55" s="166">
        <f>W55+Y55</f>
        <v>0</v>
      </c>
      <c r="AA55" s="169">
        <f t="shared" si="14"/>
        <v>0</v>
      </c>
      <c r="AB55" s="132">
        <f t="shared" si="14"/>
        <v>0</v>
      </c>
      <c r="AC55" s="133">
        <f t="shared" si="14"/>
        <v>0</v>
      </c>
      <c r="AD55" s="134">
        <f t="shared" si="14"/>
        <v>0</v>
      </c>
    </row>
    <row r="56" spans="1:30" ht="15" thickBot="1">
      <c r="A56" s="705"/>
      <c r="B56" s="724" t="s">
        <v>9</v>
      </c>
      <c r="C56" s="725"/>
      <c r="D56" s="725"/>
      <c r="E56" s="725"/>
      <c r="F56" s="726"/>
      <c r="G56" s="170">
        <f aca="true" t="shared" si="15" ref="G56:AD56">G51+G52+G53+G54+G55</f>
        <v>0</v>
      </c>
      <c r="H56" s="171">
        <f t="shared" si="15"/>
        <v>0</v>
      </c>
      <c r="I56" s="172">
        <f t="shared" si="15"/>
        <v>0</v>
      </c>
      <c r="J56" s="171">
        <f t="shared" si="15"/>
        <v>0</v>
      </c>
      <c r="K56" s="171">
        <f t="shared" si="15"/>
        <v>0</v>
      </c>
      <c r="L56" s="170">
        <f t="shared" si="15"/>
        <v>24</v>
      </c>
      <c r="M56" s="171">
        <f t="shared" si="15"/>
        <v>8</v>
      </c>
      <c r="N56" s="170">
        <f t="shared" si="15"/>
        <v>0</v>
      </c>
      <c r="O56" s="171">
        <f t="shared" si="15"/>
        <v>0</v>
      </c>
      <c r="P56" s="171">
        <f t="shared" si="15"/>
        <v>8</v>
      </c>
      <c r="Q56" s="172">
        <f t="shared" si="15"/>
        <v>9</v>
      </c>
      <c r="R56" s="172">
        <f t="shared" si="15"/>
        <v>6.7</v>
      </c>
      <c r="S56" s="172">
        <f t="shared" si="15"/>
        <v>0</v>
      </c>
      <c r="T56" s="171">
        <f t="shared" si="15"/>
        <v>0</v>
      </c>
      <c r="U56" s="171">
        <f t="shared" si="15"/>
        <v>6.7</v>
      </c>
      <c r="V56" s="172">
        <f t="shared" si="15"/>
        <v>7</v>
      </c>
      <c r="W56" s="171">
        <f t="shared" si="15"/>
        <v>10.6</v>
      </c>
      <c r="X56" s="170">
        <f t="shared" si="15"/>
        <v>0</v>
      </c>
      <c r="Y56" s="171">
        <f t="shared" si="15"/>
        <v>0</v>
      </c>
      <c r="Z56" s="171">
        <f t="shared" si="15"/>
        <v>10.6</v>
      </c>
      <c r="AA56" s="172">
        <f t="shared" si="15"/>
        <v>40</v>
      </c>
      <c r="AB56" s="171">
        <f t="shared" si="15"/>
        <v>25.299999999999997</v>
      </c>
      <c r="AC56" s="170">
        <f t="shared" si="15"/>
        <v>0</v>
      </c>
      <c r="AD56" s="173">
        <f t="shared" si="15"/>
        <v>0</v>
      </c>
    </row>
    <row r="57" spans="1:256" ht="17.25">
      <c r="A57" s="704"/>
      <c r="B57" s="706"/>
      <c r="C57" s="709">
        <f>C51+C45+C39+C33+C27+C21+C15+C9</f>
        <v>37066.04</v>
      </c>
      <c r="D57" s="712">
        <f>D51+D45+D39+D33+D27+D21+D15+D9</f>
        <v>36368.3</v>
      </c>
      <c r="E57" s="709">
        <f>E51+E45+E39+E33+E27+E21+E15+E9</f>
        <v>697.7399999999999</v>
      </c>
      <c r="F57" s="205" t="s">
        <v>11</v>
      </c>
      <c r="G57" s="156">
        <f>G51+G45+G39+G33+G27+G21+G15+G9</f>
        <v>1017</v>
      </c>
      <c r="H57" s="157">
        <f aca="true" t="shared" si="16" ref="G57:J61">H51+H45+H39+H33+H27+H21+H15+H9</f>
        <v>167.95000000000002</v>
      </c>
      <c r="I57" s="156">
        <f t="shared" si="16"/>
        <v>0</v>
      </c>
      <c r="J57" s="157">
        <f t="shared" si="16"/>
        <v>0</v>
      </c>
      <c r="K57" s="158">
        <f>H57+J57</f>
        <v>167.95000000000002</v>
      </c>
      <c r="L57" s="156">
        <f aca="true" t="shared" si="17" ref="L57:O61">L51+L45+L39+L33+L27+L21+L15+L9</f>
        <v>1200</v>
      </c>
      <c r="M57" s="157">
        <f t="shared" si="17"/>
        <v>495</v>
      </c>
      <c r="N57" s="156">
        <f t="shared" si="17"/>
        <v>0</v>
      </c>
      <c r="O57" s="157">
        <f t="shared" si="17"/>
        <v>0</v>
      </c>
      <c r="P57" s="158">
        <f>M57+O57</f>
        <v>495</v>
      </c>
      <c r="Q57" s="159">
        <f aca="true" t="shared" si="18" ref="Q57:T61">Q51+Q45+Q39+Q33+Q27+Q21+Q15+Q9</f>
        <v>1055</v>
      </c>
      <c r="R57" s="157">
        <f t="shared" si="18"/>
        <v>1209.8</v>
      </c>
      <c r="S57" s="159">
        <f t="shared" si="18"/>
        <v>2</v>
      </c>
      <c r="T57" s="157">
        <f t="shared" si="18"/>
        <v>3.52</v>
      </c>
      <c r="U57" s="158">
        <f>R57+T57</f>
        <v>1213.32</v>
      </c>
      <c r="V57" s="159">
        <f aca="true" t="shared" si="19" ref="V57:Y61">V51+V45+V39+V33+V27+V21+V15+V9</f>
        <v>975</v>
      </c>
      <c r="W57" s="157">
        <f t="shared" si="19"/>
        <v>2326</v>
      </c>
      <c r="X57" s="159">
        <f t="shared" si="19"/>
        <v>0</v>
      </c>
      <c r="Y57" s="157">
        <f t="shared" si="19"/>
        <v>0</v>
      </c>
      <c r="Z57" s="158">
        <f>W57+Y57</f>
        <v>2326</v>
      </c>
      <c r="AA57" s="159">
        <f>G57+L57+Q57+V57</f>
        <v>4247</v>
      </c>
      <c r="AB57" s="157">
        <f aca="true" t="shared" si="20" ref="AA57:AD61">H57+M57+R57+W57</f>
        <v>4198.75</v>
      </c>
      <c r="AC57" s="160">
        <f t="shared" si="20"/>
        <v>2</v>
      </c>
      <c r="AD57" s="161">
        <f t="shared" si="20"/>
        <v>3.52</v>
      </c>
      <c r="AE57" s="206"/>
      <c r="AF57" s="206"/>
      <c r="AG57" s="206"/>
      <c r="AH57" s="206"/>
      <c r="AI57" s="206"/>
      <c r="AJ57" s="206"/>
      <c r="AK57" s="206"/>
      <c r="AL57" s="206"/>
      <c r="AM57" s="206"/>
      <c r="AN57" s="206"/>
      <c r="AO57" s="206"/>
      <c r="AP57" s="206"/>
      <c r="AQ57" s="206"/>
      <c r="AR57" s="206"/>
      <c r="AS57" s="206"/>
      <c r="AT57" s="206"/>
      <c r="AU57" s="206"/>
      <c r="AV57" s="206"/>
      <c r="AW57" s="206"/>
      <c r="AX57" s="206"/>
      <c r="AY57" s="206"/>
      <c r="AZ57" s="206"/>
      <c r="BA57" s="206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  <c r="BZ57" s="206"/>
      <c r="CA57" s="206"/>
      <c r="CB57" s="206"/>
      <c r="CC57" s="206"/>
      <c r="CD57" s="206"/>
      <c r="CE57" s="206"/>
      <c r="CF57" s="206"/>
      <c r="CG57" s="206"/>
      <c r="CH57" s="206"/>
      <c r="CI57" s="206"/>
      <c r="CJ57" s="206"/>
      <c r="CK57" s="206"/>
      <c r="CL57" s="206"/>
      <c r="CM57" s="206"/>
      <c r="CN57" s="206"/>
      <c r="CO57" s="206"/>
      <c r="CP57" s="206"/>
      <c r="CQ57" s="206"/>
      <c r="CR57" s="206"/>
      <c r="CS57" s="206"/>
      <c r="CT57" s="206"/>
      <c r="CU57" s="206"/>
      <c r="CV57" s="206"/>
      <c r="CW57" s="206"/>
      <c r="CX57" s="206"/>
      <c r="CY57" s="206"/>
      <c r="CZ57" s="206"/>
      <c r="DA57" s="206"/>
      <c r="DB57" s="206"/>
      <c r="DC57" s="206"/>
      <c r="DD57" s="206"/>
      <c r="DE57" s="206"/>
      <c r="DF57" s="206"/>
      <c r="DG57" s="206"/>
      <c r="DH57" s="206"/>
      <c r="DI57" s="206"/>
      <c r="DJ57" s="206"/>
      <c r="DK57" s="206"/>
      <c r="DL57" s="206"/>
      <c r="DM57" s="206"/>
      <c r="DN57" s="206"/>
      <c r="DO57" s="206"/>
      <c r="DP57" s="206"/>
      <c r="DQ57" s="206"/>
      <c r="DR57" s="206"/>
      <c r="DS57" s="206"/>
      <c r="DT57" s="206"/>
      <c r="DU57" s="206"/>
      <c r="DV57" s="206"/>
      <c r="DW57" s="206"/>
      <c r="DX57" s="206"/>
      <c r="DY57" s="206"/>
      <c r="DZ57" s="206"/>
      <c r="EA57" s="206"/>
      <c r="EB57" s="206"/>
      <c r="EC57" s="206"/>
      <c r="ED57" s="206"/>
      <c r="EE57" s="206"/>
      <c r="EF57" s="206"/>
      <c r="EG57" s="206"/>
      <c r="EH57" s="206"/>
      <c r="EI57" s="206"/>
      <c r="EJ57" s="206"/>
      <c r="EK57" s="206"/>
      <c r="EL57" s="206"/>
      <c r="EM57" s="206"/>
      <c r="EN57" s="206"/>
      <c r="EO57" s="206"/>
      <c r="EP57" s="206"/>
      <c r="EQ57" s="206"/>
      <c r="ER57" s="206"/>
      <c r="ES57" s="206"/>
      <c r="ET57" s="206"/>
      <c r="EU57" s="206"/>
      <c r="EV57" s="206"/>
      <c r="EW57" s="206"/>
      <c r="EX57" s="206"/>
      <c r="EY57" s="206"/>
      <c r="EZ57" s="206"/>
      <c r="FA57" s="206"/>
      <c r="FB57" s="206"/>
      <c r="FC57" s="206"/>
      <c r="FD57" s="206"/>
      <c r="FE57" s="206"/>
      <c r="FF57" s="206"/>
      <c r="FG57" s="206"/>
      <c r="FH57" s="206"/>
      <c r="FI57" s="206"/>
      <c r="FJ57" s="206"/>
      <c r="FK57" s="206"/>
      <c r="FL57" s="206"/>
      <c r="FM57" s="206"/>
      <c r="FN57" s="206"/>
      <c r="FO57" s="206"/>
      <c r="FP57" s="206"/>
      <c r="FQ57" s="206"/>
      <c r="FR57" s="206"/>
      <c r="FS57" s="206"/>
      <c r="FT57" s="206"/>
      <c r="FU57" s="206"/>
      <c r="FV57" s="206"/>
      <c r="FW57" s="206"/>
      <c r="FX57" s="206"/>
      <c r="FY57" s="206"/>
      <c r="FZ57" s="206"/>
      <c r="GA57" s="206"/>
      <c r="GB57" s="206"/>
      <c r="GC57" s="206"/>
      <c r="GD57" s="206"/>
      <c r="GE57" s="206"/>
      <c r="GF57" s="206"/>
      <c r="GG57" s="206"/>
      <c r="GH57" s="206"/>
      <c r="GI57" s="206"/>
      <c r="GJ57" s="206"/>
      <c r="GK57" s="206"/>
      <c r="GL57" s="206"/>
      <c r="GM57" s="206"/>
      <c r="GN57" s="206"/>
      <c r="GO57" s="206"/>
      <c r="GP57" s="206"/>
      <c r="GQ57" s="206"/>
      <c r="GR57" s="206"/>
      <c r="GS57" s="206"/>
      <c r="GT57" s="206"/>
      <c r="GU57" s="206"/>
      <c r="GV57" s="206"/>
      <c r="GW57" s="206"/>
      <c r="GX57" s="206"/>
      <c r="GY57" s="206"/>
      <c r="GZ57" s="206"/>
      <c r="HA57" s="206"/>
      <c r="HB57" s="206"/>
      <c r="HC57" s="206"/>
      <c r="HD57" s="206"/>
      <c r="HE57" s="206"/>
      <c r="HF57" s="206"/>
      <c r="HG57" s="206"/>
      <c r="HH57" s="206"/>
      <c r="HI57" s="206"/>
      <c r="HJ57" s="206"/>
      <c r="HK57" s="206"/>
      <c r="HL57" s="206"/>
      <c r="HM57" s="206"/>
      <c r="HN57" s="206"/>
      <c r="HO57" s="206"/>
      <c r="HP57" s="206"/>
      <c r="HQ57" s="206"/>
      <c r="HR57" s="206"/>
      <c r="HS57" s="206"/>
      <c r="HT57" s="206"/>
      <c r="HU57" s="206"/>
      <c r="HV57" s="206"/>
      <c r="HW57" s="206"/>
      <c r="HX57" s="206"/>
      <c r="HY57" s="206"/>
      <c r="HZ57" s="206"/>
      <c r="IA57" s="206"/>
      <c r="IB57" s="206"/>
      <c r="IC57" s="206"/>
      <c r="ID57" s="206"/>
      <c r="IE57" s="206"/>
      <c r="IF57" s="206"/>
      <c r="IG57" s="206"/>
      <c r="IH57" s="206"/>
      <c r="II57" s="206"/>
      <c r="IJ57" s="206"/>
      <c r="IK57" s="206"/>
      <c r="IL57" s="206"/>
      <c r="IM57" s="206"/>
      <c r="IN57" s="206"/>
      <c r="IO57" s="206"/>
      <c r="IP57" s="206"/>
      <c r="IQ57" s="206"/>
      <c r="IR57" s="206"/>
      <c r="IS57" s="206"/>
      <c r="IT57" s="206"/>
      <c r="IU57" s="206"/>
      <c r="IV57" s="206"/>
    </row>
    <row r="58" spans="1:256" ht="17.25">
      <c r="A58" s="704"/>
      <c r="B58" s="707"/>
      <c r="C58" s="710"/>
      <c r="D58" s="713"/>
      <c r="E58" s="710"/>
      <c r="F58" s="207" t="s">
        <v>100</v>
      </c>
      <c r="G58" s="156">
        <f t="shared" si="16"/>
        <v>347</v>
      </c>
      <c r="H58" s="157">
        <f t="shared" si="16"/>
        <v>26.5</v>
      </c>
      <c r="I58" s="156">
        <f t="shared" si="16"/>
        <v>0</v>
      </c>
      <c r="J58" s="157">
        <f t="shared" si="16"/>
        <v>0</v>
      </c>
      <c r="K58" s="162">
        <f>H58+J58</f>
        <v>26.5</v>
      </c>
      <c r="L58" s="156">
        <f t="shared" si="17"/>
        <v>111</v>
      </c>
      <c r="M58" s="157">
        <f t="shared" si="17"/>
        <v>53.6</v>
      </c>
      <c r="N58" s="156">
        <f t="shared" si="17"/>
        <v>0</v>
      </c>
      <c r="O58" s="157">
        <f t="shared" si="17"/>
        <v>0</v>
      </c>
      <c r="P58" s="162">
        <f>M58+O58</f>
        <v>53.6</v>
      </c>
      <c r="Q58" s="163">
        <f t="shared" si="18"/>
        <v>61</v>
      </c>
      <c r="R58" s="129">
        <f t="shared" si="18"/>
        <v>32.5</v>
      </c>
      <c r="S58" s="163">
        <f t="shared" si="18"/>
        <v>0</v>
      </c>
      <c r="T58" s="129">
        <f t="shared" si="18"/>
        <v>0</v>
      </c>
      <c r="U58" s="162">
        <f>R58+T58</f>
        <v>32.5</v>
      </c>
      <c r="V58" s="163">
        <f t="shared" si="19"/>
        <v>4</v>
      </c>
      <c r="W58" s="129">
        <f t="shared" si="19"/>
        <v>2.2</v>
      </c>
      <c r="X58" s="163">
        <f t="shared" si="19"/>
        <v>0</v>
      </c>
      <c r="Y58" s="129">
        <f t="shared" si="19"/>
        <v>0</v>
      </c>
      <c r="Z58" s="162">
        <f>W58+Y58</f>
        <v>2.2</v>
      </c>
      <c r="AA58" s="159">
        <f t="shared" si="20"/>
        <v>523</v>
      </c>
      <c r="AB58" s="129">
        <f t="shared" si="20"/>
        <v>114.8</v>
      </c>
      <c r="AC58" s="130">
        <f t="shared" si="20"/>
        <v>0</v>
      </c>
      <c r="AD58" s="131">
        <f t="shared" si="20"/>
        <v>0</v>
      </c>
      <c r="AE58" s="206"/>
      <c r="AF58" s="206"/>
      <c r="AG58" s="206"/>
      <c r="AH58" s="206"/>
      <c r="AI58" s="206"/>
      <c r="AJ58" s="206"/>
      <c r="AK58" s="206"/>
      <c r="AL58" s="206"/>
      <c r="AM58" s="206"/>
      <c r="AN58" s="206"/>
      <c r="AO58" s="206"/>
      <c r="AP58" s="206"/>
      <c r="AQ58" s="206"/>
      <c r="AR58" s="206"/>
      <c r="AS58" s="206"/>
      <c r="AT58" s="206"/>
      <c r="AU58" s="206"/>
      <c r="AV58" s="206"/>
      <c r="AW58" s="206"/>
      <c r="AX58" s="206"/>
      <c r="AY58" s="206"/>
      <c r="AZ58" s="206"/>
      <c r="BA58" s="206"/>
      <c r="BB58" s="206"/>
      <c r="BC58" s="206"/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  <c r="BN58" s="206"/>
      <c r="BO58" s="206"/>
      <c r="BP58" s="206"/>
      <c r="BQ58" s="206"/>
      <c r="BR58" s="206"/>
      <c r="BS58" s="206"/>
      <c r="BT58" s="206"/>
      <c r="BU58" s="206"/>
      <c r="BV58" s="206"/>
      <c r="BW58" s="206"/>
      <c r="BX58" s="206"/>
      <c r="BY58" s="206"/>
      <c r="BZ58" s="206"/>
      <c r="CA58" s="206"/>
      <c r="CB58" s="206"/>
      <c r="CC58" s="206"/>
      <c r="CD58" s="206"/>
      <c r="CE58" s="206"/>
      <c r="CF58" s="206"/>
      <c r="CG58" s="206"/>
      <c r="CH58" s="206"/>
      <c r="CI58" s="206"/>
      <c r="CJ58" s="206"/>
      <c r="CK58" s="206"/>
      <c r="CL58" s="206"/>
      <c r="CM58" s="206"/>
      <c r="CN58" s="206"/>
      <c r="CO58" s="206"/>
      <c r="CP58" s="206"/>
      <c r="CQ58" s="206"/>
      <c r="CR58" s="206"/>
      <c r="CS58" s="206"/>
      <c r="CT58" s="206"/>
      <c r="CU58" s="206"/>
      <c r="CV58" s="206"/>
      <c r="CW58" s="206"/>
      <c r="CX58" s="206"/>
      <c r="CY58" s="206"/>
      <c r="CZ58" s="206"/>
      <c r="DA58" s="206"/>
      <c r="DB58" s="206"/>
      <c r="DC58" s="206"/>
      <c r="DD58" s="206"/>
      <c r="DE58" s="206"/>
      <c r="DF58" s="206"/>
      <c r="DG58" s="206"/>
      <c r="DH58" s="206"/>
      <c r="DI58" s="206"/>
      <c r="DJ58" s="206"/>
      <c r="DK58" s="206"/>
      <c r="DL58" s="206"/>
      <c r="DM58" s="206"/>
      <c r="DN58" s="206"/>
      <c r="DO58" s="206"/>
      <c r="DP58" s="206"/>
      <c r="DQ58" s="206"/>
      <c r="DR58" s="206"/>
      <c r="DS58" s="206"/>
      <c r="DT58" s="206"/>
      <c r="DU58" s="206"/>
      <c r="DV58" s="206"/>
      <c r="DW58" s="206"/>
      <c r="DX58" s="206"/>
      <c r="DY58" s="206"/>
      <c r="DZ58" s="206"/>
      <c r="EA58" s="206"/>
      <c r="EB58" s="206"/>
      <c r="EC58" s="206"/>
      <c r="ED58" s="206"/>
      <c r="EE58" s="206"/>
      <c r="EF58" s="206"/>
      <c r="EG58" s="206"/>
      <c r="EH58" s="206"/>
      <c r="EI58" s="206"/>
      <c r="EJ58" s="206"/>
      <c r="EK58" s="206"/>
      <c r="EL58" s="206"/>
      <c r="EM58" s="206"/>
      <c r="EN58" s="206"/>
      <c r="EO58" s="206"/>
      <c r="EP58" s="206"/>
      <c r="EQ58" s="206"/>
      <c r="ER58" s="206"/>
      <c r="ES58" s="206"/>
      <c r="ET58" s="206"/>
      <c r="EU58" s="206"/>
      <c r="EV58" s="206"/>
      <c r="EW58" s="206"/>
      <c r="EX58" s="206"/>
      <c r="EY58" s="206"/>
      <c r="EZ58" s="206"/>
      <c r="FA58" s="206"/>
      <c r="FB58" s="206"/>
      <c r="FC58" s="206"/>
      <c r="FD58" s="206"/>
      <c r="FE58" s="206"/>
      <c r="FF58" s="206"/>
      <c r="FG58" s="206"/>
      <c r="FH58" s="206"/>
      <c r="FI58" s="206"/>
      <c r="FJ58" s="206"/>
      <c r="FK58" s="206"/>
      <c r="FL58" s="206"/>
      <c r="FM58" s="206"/>
      <c r="FN58" s="206"/>
      <c r="FO58" s="206"/>
      <c r="FP58" s="206"/>
      <c r="FQ58" s="206"/>
      <c r="FR58" s="206"/>
      <c r="FS58" s="206"/>
      <c r="FT58" s="206"/>
      <c r="FU58" s="206"/>
      <c r="FV58" s="206"/>
      <c r="FW58" s="206"/>
      <c r="FX58" s="206"/>
      <c r="FY58" s="206"/>
      <c r="FZ58" s="206"/>
      <c r="GA58" s="206"/>
      <c r="GB58" s="206"/>
      <c r="GC58" s="206"/>
      <c r="GD58" s="206"/>
      <c r="GE58" s="206"/>
      <c r="GF58" s="206"/>
      <c r="GG58" s="206"/>
      <c r="GH58" s="206"/>
      <c r="GI58" s="206"/>
      <c r="GJ58" s="206"/>
      <c r="GK58" s="206"/>
      <c r="GL58" s="206"/>
      <c r="GM58" s="206"/>
      <c r="GN58" s="206"/>
      <c r="GO58" s="206"/>
      <c r="GP58" s="206"/>
      <c r="GQ58" s="206"/>
      <c r="GR58" s="206"/>
      <c r="GS58" s="206"/>
      <c r="GT58" s="206"/>
      <c r="GU58" s="206"/>
      <c r="GV58" s="206"/>
      <c r="GW58" s="206"/>
      <c r="GX58" s="206"/>
      <c r="GY58" s="206"/>
      <c r="GZ58" s="206"/>
      <c r="HA58" s="206"/>
      <c r="HB58" s="206"/>
      <c r="HC58" s="206"/>
      <c r="HD58" s="206"/>
      <c r="HE58" s="206"/>
      <c r="HF58" s="206"/>
      <c r="HG58" s="206"/>
      <c r="HH58" s="206"/>
      <c r="HI58" s="206"/>
      <c r="HJ58" s="206"/>
      <c r="HK58" s="206"/>
      <c r="HL58" s="206"/>
      <c r="HM58" s="206"/>
      <c r="HN58" s="206"/>
      <c r="HO58" s="206"/>
      <c r="HP58" s="206"/>
      <c r="HQ58" s="206"/>
      <c r="HR58" s="206"/>
      <c r="HS58" s="206"/>
      <c r="HT58" s="206"/>
      <c r="HU58" s="206"/>
      <c r="HV58" s="206"/>
      <c r="HW58" s="206"/>
      <c r="HX58" s="206"/>
      <c r="HY58" s="206"/>
      <c r="HZ58" s="206"/>
      <c r="IA58" s="206"/>
      <c r="IB58" s="206"/>
      <c r="IC58" s="206"/>
      <c r="ID58" s="206"/>
      <c r="IE58" s="206"/>
      <c r="IF58" s="206"/>
      <c r="IG58" s="206"/>
      <c r="IH58" s="206"/>
      <c r="II58" s="206"/>
      <c r="IJ58" s="206"/>
      <c r="IK58" s="206"/>
      <c r="IL58" s="206"/>
      <c r="IM58" s="206"/>
      <c r="IN58" s="206"/>
      <c r="IO58" s="206"/>
      <c r="IP58" s="206"/>
      <c r="IQ58" s="206"/>
      <c r="IR58" s="206"/>
      <c r="IS58" s="206"/>
      <c r="IT58" s="206"/>
      <c r="IU58" s="206"/>
      <c r="IV58" s="206"/>
    </row>
    <row r="59" spans="1:256" ht="17.25">
      <c r="A59" s="704"/>
      <c r="B59" s="707"/>
      <c r="C59" s="710"/>
      <c r="D59" s="713"/>
      <c r="E59" s="710"/>
      <c r="F59" s="207" t="s">
        <v>12</v>
      </c>
      <c r="G59" s="156">
        <f t="shared" si="16"/>
        <v>80</v>
      </c>
      <c r="H59" s="157">
        <f t="shared" si="16"/>
        <v>9</v>
      </c>
      <c r="I59" s="156">
        <f t="shared" si="16"/>
        <v>0</v>
      </c>
      <c r="J59" s="157">
        <f t="shared" si="16"/>
        <v>0</v>
      </c>
      <c r="K59" s="162">
        <f>H59+J59</f>
        <v>9</v>
      </c>
      <c r="L59" s="156">
        <f t="shared" si="17"/>
        <v>182</v>
      </c>
      <c r="M59" s="157">
        <f t="shared" si="17"/>
        <v>58.1</v>
      </c>
      <c r="N59" s="156">
        <f t="shared" si="17"/>
        <v>0</v>
      </c>
      <c r="O59" s="157">
        <f t="shared" si="17"/>
        <v>0</v>
      </c>
      <c r="P59" s="162">
        <f>M59+O59</f>
        <v>58.1</v>
      </c>
      <c r="Q59" s="163">
        <f t="shared" si="18"/>
        <v>104</v>
      </c>
      <c r="R59" s="129">
        <f t="shared" si="18"/>
        <v>51.8</v>
      </c>
      <c r="S59" s="163">
        <f t="shared" si="18"/>
        <v>0</v>
      </c>
      <c r="T59" s="129">
        <f t="shared" si="18"/>
        <v>0</v>
      </c>
      <c r="U59" s="162">
        <f>R59+T59</f>
        <v>51.8</v>
      </c>
      <c r="V59" s="163">
        <f t="shared" si="19"/>
        <v>72</v>
      </c>
      <c r="W59" s="129">
        <f t="shared" si="19"/>
        <v>175.1</v>
      </c>
      <c r="X59" s="163">
        <f t="shared" si="19"/>
        <v>0</v>
      </c>
      <c r="Y59" s="129">
        <f t="shared" si="19"/>
        <v>0</v>
      </c>
      <c r="Z59" s="162">
        <f>W59+Y59</f>
        <v>175.1</v>
      </c>
      <c r="AA59" s="159">
        <f t="shared" si="20"/>
        <v>438</v>
      </c>
      <c r="AB59" s="129">
        <f t="shared" si="20"/>
        <v>294</v>
      </c>
      <c r="AC59" s="130">
        <f t="shared" si="20"/>
        <v>0</v>
      </c>
      <c r="AD59" s="131">
        <f t="shared" si="20"/>
        <v>0</v>
      </c>
      <c r="AE59" s="206"/>
      <c r="AF59" s="206"/>
      <c r="AG59" s="206"/>
      <c r="AH59" s="206"/>
      <c r="AI59" s="206"/>
      <c r="AJ59" s="206"/>
      <c r="AK59" s="206"/>
      <c r="AL59" s="206"/>
      <c r="AM59" s="206"/>
      <c r="AN59" s="206"/>
      <c r="AO59" s="206"/>
      <c r="AP59" s="206"/>
      <c r="AQ59" s="206"/>
      <c r="AR59" s="206"/>
      <c r="AS59" s="206"/>
      <c r="AT59" s="206"/>
      <c r="AU59" s="206"/>
      <c r="AV59" s="206"/>
      <c r="AW59" s="206"/>
      <c r="AX59" s="206"/>
      <c r="AY59" s="206"/>
      <c r="AZ59" s="206"/>
      <c r="BA59" s="206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  <c r="BZ59" s="206"/>
      <c r="CA59" s="206"/>
      <c r="CB59" s="206"/>
      <c r="CC59" s="206"/>
      <c r="CD59" s="206"/>
      <c r="CE59" s="206"/>
      <c r="CF59" s="206"/>
      <c r="CG59" s="206"/>
      <c r="CH59" s="206"/>
      <c r="CI59" s="206"/>
      <c r="CJ59" s="206"/>
      <c r="CK59" s="206"/>
      <c r="CL59" s="206"/>
      <c r="CM59" s="206"/>
      <c r="CN59" s="206"/>
      <c r="CO59" s="206"/>
      <c r="CP59" s="206"/>
      <c r="CQ59" s="206"/>
      <c r="CR59" s="206"/>
      <c r="CS59" s="206"/>
      <c r="CT59" s="206"/>
      <c r="CU59" s="206"/>
      <c r="CV59" s="206"/>
      <c r="CW59" s="206"/>
      <c r="CX59" s="206"/>
      <c r="CY59" s="206"/>
      <c r="CZ59" s="206"/>
      <c r="DA59" s="206"/>
      <c r="DB59" s="206"/>
      <c r="DC59" s="206"/>
      <c r="DD59" s="206"/>
      <c r="DE59" s="206"/>
      <c r="DF59" s="206"/>
      <c r="DG59" s="206"/>
      <c r="DH59" s="206"/>
      <c r="DI59" s="206"/>
      <c r="DJ59" s="206"/>
      <c r="DK59" s="206"/>
      <c r="DL59" s="206"/>
      <c r="DM59" s="206"/>
      <c r="DN59" s="206"/>
      <c r="DO59" s="206"/>
      <c r="DP59" s="206"/>
      <c r="DQ59" s="206"/>
      <c r="DR59" s="206"/>
      <c r="DS59" s="206"/>
      <c r="DT59" s="206"/>
      <c r="DU59" s="206"/>
      <c r="DV59" s="206"/>
      <c r="DW59" s="206"/>
      <c r="DX59" s="206"/>
      <c r="DY59" s="206"/>
      <c r="DZ59" s="206"/>
      <c r="EA59" s="206"/>
      <c r="EB59" s="206"/>
      <c r="EC59" s="206"/>
      <c r="ED59" s="206"/>
      <c r="EE59" s="206"/>
      <c r="EF59" s="206"/>
      <c r="EG59" s="206"/>
      <c r="EH59" s="206"/>
      <c r="EI59" s="206"/>
      <c r="EJ59" s="206"/>
      <c r="EK59" s="206"/>
      <c r="EL59" s="206"/>
      <c r="EM59" s="206"/>
      <c r="EN59" s="206"/>
      <c r="EO59" s="206"/>
      <c r="EP59" s="206"/>
      <c r="EQ59" s="206"/>
      <c r="ER59" s="206"/>
      <c r="ES59" s="206"/>
      <c r="ET59" s="206"/>
      <c r="EU59" s="206"/>
      <c r="EV59" s="206"/>
      <c r="EW59" s="206"/>
      <c r="EX59" s="206"/>
      <c r="EY59" s="206"/>
      <c r="EZ59" s="206"/>
      <c r="FA59" s="206"/>
      <c r="FB59" s="206"/>
      <c r="FC59" s="206"/>
      <c r="FD59" s="206"/>
      <c r="FE59" s="206"/>
      <c r="FF59" s="206"/>
      <c r="FG59" s="206"/>
      <c r="FH59" s="206"/>
      <c r="FI59" s="206"/>
      <c r="FJ59" s="206"/>
      <c r="FK59" s="206"/>
      <c r="FL59" s="206"/>
      <c r="FM59" s="206"/>
      <c r="FN59" s="206"/>
      <c r="FO59" s="206"/>
      <c r="FP59" s="206"/>
      <c r="FQ59" s="206"/>
      <c r="FR59" s="206"/>
      <c r="FS59" s="206"/>
      <c r="FT59" s="206"/>
      <c r="FU59" s="206"/>
      <c r="FV59" s="206"/>
      <c r="FW59" s="206"/>
      <c r="FX59" s="206"/>
      <c r="FY59" s="206"/>
      <c r="FZ59" s="206"/>
      <c r="GA59" s="206"/>
      <c r="GB59" s="206"/>
      <c r="GC59" s="206"/>
      <c r="GD59" s="206"/>
      <c r="GE59" s="206"/>
      <c r="GF59" s="206"/>
      <c r="GG59" s="206"/>
      <c r="GH59" s="206"/>
      <c r="GI59" s="206"/>
      <c r="GJ59" s="206"/>
      <c r="GK59" s="206"/>
      <c r="GL59" s="206"/>
      <c r="GM59" s="206"/>
      <c r="GN59" s="206"/>
      <c r="GO59" s="206"/>
      <c r="GP59" s="206"/>
      <c r="GQ59" s="206"/>
      <c r="GR59" s="206"/>
      <c r="GS59" s="206"/>
      <c r="GT59" s="206"/>
      <c r="GU59" s="206"/>
      <c r="GV59" s="206"/>
      <c r="GW59" s="206"/>
      <c r="GX59" s="206"/>
      <c r="GY59" s="206"/>
      <c r="GZ59" s="206"/>
      <c r="HA59" s="206"/>
      <c r="HB59" s="206"/>
      <c r="HC59" s="206"/>
      <c r="HD59" s="206"/>
      <c r="HE59" s="206"/>
      <c r="HF59" s="206"/>
      <c r="HG59" s="206"/>
      <c r="HH59" s="206"/>
      <c r="HI59" s="206"/>
      <c r="HJ59" s="206"/>
      <c r="HK59" s="206"/>
      <c r="HL59" s="206"/>
      <c r="HM59" s="206"/>
      <c r="HN59" s="206"/>
      <c r="HO59" s="206"/>
      <c r="HP59" s="206"/>
      <c r="HQ59" s="206"/>
      <c r="HR59" s="206"/>
      <c r="HS59" s="206"/>
      <c r="HT59" s="206"/>
      <c r="HU59" s="206"/>
      <c r="HV59" s="206"/>
      <c r="HW59" s="206"/>
      <c r="HX59" s="206"/>
      <c r="HY59" s="206"/>
      <c r="HZ59" s="206"/>
      <c r="IA59" s="206"/>
      <c r="IB59" s="206"/>
      <c r="IC59" s="206"/>
      <c r="ID59" s="206"/>
      <c r="IE59" s="206"/>
      <c r="IF59" s="206"/>
      <c r="IG59" s="206"/>
      <c r="IH59" s="206"/>
      <c r="II59" s="206"/>
      <c r="IJ59" s="206"/>
      <c r="IK59" s="206"/>
      <c r="IL59" s="206"/>
      <c r="IM59" s="206"/>
      <c r="IN59" s="206"/>
      <c r="IO59" s="206"/>
      <c r="IP59" s="206"/>
      <c r="IQ59" s="206"/>
      <c r="IR59" s="206"/>
      <c r="IS59" s="206"/>
      <c r="IT59" s="206"/>
      <c r="IU59" s="206"/>
      <c r="IV59" s="206"/>
    </row>
    <row r="60" spans="1:256" ht="17.25">
      <c r="A60" s="704"/>
      <c r="B60" s="707"/>
      <c r="C60" s="710"/>
      <c r="D60" s="713"/>
      <c r="E60" s="710"/>
      <c r="F60" s="207" t="s">
        <v>13</v>
      </c>
      <c r="G60" s="156">
        <f t="shared" si="16"/>
        <v>0</v>
      </c>
      <c r="H60" s="157">
        <f t="shared" si="16"/>
        <v>0</v>
      </c>
      <c r="I60" s="156">
        <f t="shared" si="16"/>
        <v>0</v>
      </c>
      <c r="J60" s="157">
        <f t="shared" si="16"/>
        <v>0</v>
      </c>
      <c r="K60" s="162">
        <f>H60+J60</f>
        <v>0</v>
      </c>
      <c r="L60" s="156">
        <f t="shared" si="17"/>
        <v>0</v>
      </c>
      <c r="M60" s="157">
        <f t="shared" si="17"/>
        <v>0</v>
      </c>
      <c r="N60" s="156">
        <f t="shared" si="17"/>
        <v>0</v>
      </c>
      <c r="O60" s="157">
        <f t="shared" si="17"/>
        <v>0</v>
      </c>
      <c r="P60" s="162">
        <f>M60+O60</f>
        <v>0</v>
      </c>
      <c r="Q60" s="163">
        <f t="shared" si="18"/>
        <v>0</v>
      </c>
      <c r="R60" s="129">
        <f t="shared" si="18"/>
        <v>0</v>
      </c>
      <c r="S60" s="163">
        <f t="shared" si="18"/>
        <v>0</v>
      </c>
      <c r="T60" s="129">
        <f t="shared" si="18"/>
        <v>0</v>
      </c>
      <c r="U60" s="162">
        <f>R60+T60</f>
        <v>0</v>
      </c>
      <c r="V60" s="163">
        <f t="shared" si="19"/>
        <v>0</v>
      </c>
      <c r="W60" s="129">
        <f t="shared" si="19"/>
        <v>0</v>
      </c>
      <c r="X60" s="163">
        <f t="shared" si="19"/>
        <v>0</v>
      </c>
      <c r="Y60" s="129">
        <f t="shared" si="19"/>
        <v>0</v>
      </c>
      <c r="Z60" s="162">
        <f>W60+Y60</f>
        <v>0</v>
      </c>
      <c r="AA60" s="159">
        <f t="shared" si="20"/>
        <v>0</v>
      </c>
      <c r="AB60" s="129">
        <f t="shared" si="20"/>
        <v>0</v>
      </c>
      <c r="AC60" s="130">
        <f t="shared" si="20"/>
        <v>0</v>
      </c>
      <c r="AD60" s="131">
        <f t="shared" si="20"/>
        <v>0</v>
      </c>
      <c r="AE60" s="206"/>
      <c r="AF60" s="206"/>
      <c r="AG60" s="206"/>
      <c r="AH60" s="206"/>
      <c r="AI60" s="206"/>
      <c r="AJ60" s="206"/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6"/>
      <c r="AY60" s="206"/>
      <c r="AZ60" s="206"/>
      <c r="BA60" s="206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  <c r="BZ60" s="206"/>
      <c r="CA60" s="206"/>
      <c r="CB60" s="206"/>
      <c r="CC60" s="206"/>
      <c r="CD60" s="206"/>
      <c r="CE60" s="206"/>
      <c r="CF60" s="206"/>
      <c r="CG60" s="206"/>
      <c r="CH60" s="206"/>
      <c r="CI60" s="206"/>
      <c r="CJ60" s="206"/>
      <c r="CK60" s="206"/>
      <c r="CL60" s="206"/>
      <c r="CM60" s="206"/>
      <c r="CN60" s="206"/>
      <c r="CO60" s="206"/>
      <c r="CP60" s="206"/>
      <c r="CQ60" s="206"/>
      <c r="CR60" s="206"/>
      <c r="CS60" s="206"/>
      <c r="CT60" s="206"/>
      <c r="CU60" s="206"/>
      <c r="CV60" s="206"/>
      <c r="CW60" s="206"/>
      <c r="CX60" s="206"/>
      <c r="CY60" s="206"/>
      <c r="CZ60" s="206"/>
      <c r="DA60" s="206"/>
      <c r="DB60" s="206"/>
      <c r="DC60" s="206"/>
      <c r="DD60" s="206"/>
      <c r="DE60" s="206"/>
      <c r="DF60" s="206"/>
      <c r="DG60" s="206"/>
      <c r="DH60" s="206"/>
      <c r="DI60" s="206"/>
      <c r="DJ60" s="206"/>
      <c r="DK60" s="206"/>
      <c r="DL60" s="206"/>
      <c r="DM60" s="206"/>
      <c r="DN60" s="206"/>
      <c r="DO60" s="206"/>
      <c r="DP60" s="206"/>
      <c r="DQ60" s="206"/>
      <c r="DR60" s="206"/>
      <c r="DS60" s="206"/>
      <c r="DT60" s="206"/>
      <c r="DU60" s="206"/>
      <c r="DV60" s="206"/>
      <c r="DW60" s="206"/>
      <c r="DX60" s="206"/>
      <c r="DY60" s="206"/>
      <c r="DZ60" s="206"/>
      <c r="EA60" s="206"/>
      <c r="EB60" s="206"/>
      <c r="EC60" s="206"/>
      <c r="ED60" s="206"/>
      <c r="EE60" s="206"/>
      <c r="EF60" s="206"/>
      <c r="EG60" s="206"/>
      <c r="EH60" s="206"/>
      <c r="EI60" s="206"/>
      <c r="EJ60" s="206"/>
      <c r="EK60" s="206"/>
      <c r="EL60" s="206"/>
      <c r="EM60" s="206"/>
      <c r="EN60" s="206"/>
      <c r="EO60" s="206"/>
      <c r="EP60" s="206"/>
      <c r="EQ60" s="206"/>
      <c r="ER60" s="206"/>
      <c r="ES60" s="206"/>
      <c r="ET60" s="206"/>
      <c r="EU60" s="206"/>
      <c r="EV60" s="206"/>
      <c r="EW60" s="206"/>
      <c r="EX60" s="206"/>
      <c r="EY60" s="206"/>
      <c r="EZ60" s="206"/>
      <c r="FA60" s="206"/>
      <c r="FB60" s="206"/>
      <c r="FC60" s="206"/>
      <c r="FD60" s="206"/>
      <c r="FE60" s="206"/>
      <c r="FF60" s="206"/>
      <c r="FG60" s="206"/>
      <c r="FH60" s="206"/>
      <c r="FI60" s="206"/>
      <c r="FJ60" s="206"/>
      <c r="FK60" s="206"/>
      <c r="FL60" s="206"/>
      <c r="FM60" s="206"/>
      <c r="FN60" s="206"/>
      <c r="FO60" s="206"/>
      <c r="FP60" s="206"/>
      <c r="FQ60" s="206"/>
      <c r="FR60" s="206"/>
      <c r="FS60" s="206"/>
      <c r="FT60" s="206"/>
      <c r="FU60" s="206"/>
      <c r="FV60" s="206"/>
      <c r="FW60" s="206"/>
      <c r="FX60" s="206"/>
      <c r="FY60" s="206"/>
      <c r="FZ60" s="206"/>
      <c r="GA60" s="206"/>
      <c r="GB60" s="206"/>
      <c r="GC60" s="206"/>
      <c r="GD60" s="206"/>
      <c r="GE60" s="206"/>
      <c r="GF60" s="206"/>
      <c r="GG60" s="206"/>
      <c r="GH60" s="206"/>
      <c r="GI60" s="206"/>
      <c r="GJ60" s="206"/>
      <c r="GK60" s="206"/>
      <c r="GL60" s="206"/>
      <c r="GM60" s="206"/>
      <c r="GN60" s="206"/>
      <c r="GO60" s="206"/>
      <c r="GP60" s="206"/>
      <c r="GQ60" s="206"/>
      <c r="GR60" s="206"/>
      <c r="GS60" s="206"/>
      <c r="GT60" s="206"/>
      <c r="GU60" s="206"/>
      <c r="GV60" s="206"/>
      <c r="GW60" s="206"/>
      <c r="GX60" s="206"/>
      <c r="GY60" s="206"/>
      <c r="GZ60" s="206"/>
      <c r="HA60" s="206"/>
      <c r="HB60" s="206"/>
      <c r="HC60" s="206"/>
      <c r="HD60" s="206"/>
      <c r="HE60" s="206"/>
      <c r="HF60" s="206"/>
      <c r="HG60" s="206"/>
      <c r="HH60" s="206"/>
      <c r="HI60" s="206"/>
      <c r="HJ60" s="206"/>
      <c r="HK60" s="206"/>
      <c r="HL60" s="206"/>
      <c r="HM60" s="206"/>
      <c r="HN60" s="206"/>
      <c r="HO60" s="206"/>
      <c r="HP60" s="206"/>
      <c r="HQ60" s="206"/>
      <c r="HR60" s="206"/>
      <c r="HS60" s="206"/>
      <c r="HT60" s="206"/>
      <c r="HU60" s="206"/>
      <c r="HV60" s="206"/>
      <c r="HW60" s="206"/>
      <c r="HX60" s="206"/>
      <c r="HY60" s="206"/>
      <c r="HZ60" s="206"/>
      <c r="IA60" s="206"/>
      <c r="IB60" s="206"/>
      <c r="IC60" s="206"/>
      <c r="ID60" s="206"/>
      <c r="IE60" s="206"/>
      <c r="IF60" s="206"/>
      <c r="IG60" s="206"/>
      <c r="IH60" s="206"/>
      <c r="II60" s="206"/>
      <c r="IJ60" s="206"/>
      <c r="IK60" s="206"/>
      <c r="IL60" s="206"/>
      <c r="IM60" s="206"/>
      <c r="IN60" s="206"/>
      <c r="IO60" s="206"/>
      <c r="IP60" s="206"/>
      <c r="IQ60" s="206"/>
      <c r="IR60" s="206"/>
      <c r="IS60" s="206"/>
      <c r="IT60" s="206"/>
      <c r="IU60" s="206"/>
      <c r="IV60" s="206"/>
    </row>
    <row r="61" spans="1:256" ht="18" thickBot="1">
      <c r="A61" s="704"/>
      <c r="B61" s="708"/>
      <c r="C61" s="711"/>
      <c r="D61" s="714"/>
      <c r="E61" s="711"/>
      <c r="F61" s="208" t="s">
        <v>14</v>
      </c>
      <c r="G61" s="164">
        <f t="shared" si="16"/>
        <v>0</v>
      </c>
      <c r="H61" s="165">
        <f t="shared" si="16"/>
        <v>0</v>
      </c>
      <c r="I61" s="164">
        <f t="shared" si="16"/>
        <v>0</v>
      </c>
      <c r="J61" s="165">
        <f t="shared" si="16"/>
        <v>0</v>
      </c>
      <c r="K61" s="166">
        <f>H61+J61</f>
        <v>0</v>
      </c>
      <c r="L61" s="164">
        <f t="shared" si="17"/>
        <v>0</v>
      </c>
      <c r="M61" s="165">
        <f t="shared" si="17"/>
        <v>0</v>
      </c>
      <c r="N61" s="164">
        <f t="shared" si="17"/>
        <v>0</v>
      </c>
      <c r="O61" s="165">
        <f t="shared" si="17"/>
        <v>0</v>
      </c>
      <c r="P61" s="166">
        <f>M61+O61</f>
        <v>0</v>
      </c>
      <c r="Q61" s="167">
        <f t="shared" si="18"/>
        <v>0</v>
      </c>
      <c r="R61" s="132">
        <f t="shared" si="18"/>
        <v>0</v>
      </c>
      <c r="S61" s="167">
        <f t="shared" si="18"/>
        <v>0</v>
      </c>
      <c r="T61" s="132">
        <f t="shared" si="18"/>
        <v>0</v>
      </c>
      <c r="U61" s="166">
        <f>R61+T61</f>
        <v>0</v>
      </c>
      <c r="V61" s="167">
        <f t="shared" si="19"/>
        <v>0</v>
      </c>
      <c r="W61" s="132">
        <f t="shared" si="19"/>
        <v>0</v>
      </c>
      <c r="X61" s="168">
        <f t="shared" si="19"/>
        <v>0</v>
      </c>
      <c r="Y61" s="132">
        <f t="shared" si="19"/>
        <v>0</v>
      </c>
      <c r="Z61" s="166">
        <f>W61+Y61</f>
        <v>0</v>
      </c>
      <c r="AA61" s="169">
        <f t="shared" si="20"/>
        <v>0</v>
      </c>
      <c r="AB61" s="132">
        <f t="shared" si="20"/>
        <v>0</v>
      </c>
      <c r="AC61" s="133">
        <f t="shared" si="20"/>
        <v>0</v>
      </c>
      <c r="AD61" s="134">
        <f t="shared" si="20"/>
        <v>0</v>
      </c>
      <c r="AE61" s="206"/>
      <c r="AF61" s="206"/>
      <c r="AG61" s="206"/>
      <c r="AH61" s="206"/>
      <c r="AI61" s="206"/>
      <c r="AJ61" s="206"/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6"/>
      <c r="AY61" s="206"/>
      <c r="AZ61" s="206"/>
      <c r="BA61" s="206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  <c r="BZ61" s="206"/>
      <c r="CA61" s="206"/>
      <c r="CB61" s="206"/>
      <c r="CC61" s="206"/>
      <c r="CD61" s="206"/>
      <c r="CE61" s="206"/>
      <c r="CF61" s="206"/>
      <c r="CG61" s="206"/>
      <c r="CH61" s="206"/>
      <c r="CI61" s="206"/>
      <c r="CJ61" s="206"/>
      <c r="CK61" s="206"/>
      <c r="CL61" s="206"/>
      <c r="CM61" s="206"/>
      <c r="CN61" s="206"/>
      <c r="CO61" s="206"/>
      <c r="CP61" s="206"/>
      <c r="CQ61" s="206"/>
      <c r="CR61" s="206"/>
      <c r="CS61" s="206"/>
      <c r="CT61" s="206"/>
      <c r="CU61" s="206"/>
      <c r="CV61" s="206"/>
      <c r="CW61" s="206"/>
      <c r="CX61" s="206"/>
      <c r="CY61" s="206"/>
      <c r="CZ61" s="206"/>
      <c r="DA61" s="206"/>
      <c r="DB61" s="206"/>
      <c r="DC61" s="206"/>
      <c r="DD61" s="206"/>
      <c r="DE61" s="206"/>
      <c r="DF61" s="206"/>
      <c r="DG61" s="206"/>
      <c r="DH61" s="206"/>
      <c r="DI61" s="206"/>
      <c r="DJ61" s="206"/>
      <c r="DK61" s="206"/>
      <c r="DL61" s="206"/>
      <c r="DM61" s="206"/>
      <c r="DN61" s="206"/>
      <c r="DO61" s="206"/>
      <c r="DP61" s="206"/>
      <c r="DQ61" s="206"/>
      <c r="DR61" s="206"/>
      <c r="DS61" s="206"/>
      <c r="DT61" s="206"/>
      <c r="DU61" s="206"/>
      <c r="DV61" s="206"/>
      <c r="DW61" s="206"/>
      <c r="DX61" s="206"/>
      <c r="DY61" s="206"/>
      <c r="DZ61" s="206"/>
      <c r="EA61" s="206"/>
      <c r="EB61" s="206"/>
      <c r="EC61" s="206"/>
      <c r="ED61" s="206"/>
      <c r="EE61" s="206"/>
      <c r="EF61" s="206"/>
      <c r="EG61" s="206"/>
      <c r="EH61" s="206"/>
      <c r="EI61" s="206"/>
      <c r="EJ61" s="206"/>
      <c r="EK61" s="206"/>
      <c r="EL61" s="206"/>
      <c r="EM61" s="206"/>
      <c r="EN61" s="206"/>
      <c r="EO61" s="206"/>
      <c r="EP61" s="206"/>
      <c r="EQ61" s="206"/>
      <c r="ER61" s="206"/>
      <c r="ES61" s="206"/>
      <c r="ET61" s="206"/>
      <c r="EU61" s="206"/>
      <c r="EV61" s="206"/>
      <c r="EW61" s="206"/>
      <c r="EX61" s="206"/>
      <c r="EY61" s="206"/>
      <c r="EZ61" s="206"/>
      <c r="FA61" s="206"/>
      <c r="FB61" s="206"/>
      <c r="FC61" s="206"/>
      <c r="FD61" s="206"/>
      <c r="FE61" s="206"/>
      <c r="FF61" s="206"/>
      <c r="FG61" s="206"/>
      <c r="FH61" s="206"/>
      <c r="FI61" s="206"/>
      <c r="FJ61" s="206"/>
      <c r="FK61" s="206"/>
      <c r="FL61" s="206"/>
      <c r="FM61" s="206"/>
      <c r="FN61" s="206"/>
      <c r="FO61" s="206"/>
      <c r="FP61" s="206"/>
      <c r="FQ61" s="206"/>
      <c r="FR61" s="206"/>
      <c r="FS61" s="206"/>
      <c r="FT61" s="206"/>
      <c r="FU61" s="206"/>
      <c r="FV61" s="206"/>
      <c r="FW61" s="206"/>
      <c r="FX61" s="206"/>
      <c r="FY61" s="206"/>
      <c r="FZ61" s="206"/>
      <c r="GA61" s="206"/>
      <c r="GB61" s="206"/>
      <c r="GC61" s="206"/>
      <c r="GD61" s="206"/>
      <c r="GE61" s="206"/>
      <c r="GF61" s="206"/>
      <c r="GG61" s="206"/>
      <c r="GH61" s="206"/>
      <c r="GI61" s="206"/>
      <c r="GJ61" s="206"/>
      <c r="GK61" s="206"/>
      <c r="GL61" s="206"/>
      <c r="GM61" s="206"/>
      <c r="GN61" s="206"/>
      <c r="GO61" s="206"/>
      <c r="GP61" s="206"/>
      <c r="GQ61" s="206"/>
      <c r="GR61" s="206"/>
      <c r="GS61" s="206"/>
      <c r="GT61" s="206"/>
      <c r="GU61" s="206"/>
      <c r="GV61" s="206"/>
      <c r="GW61" s="206"/>
      <c r="GX61" s="206"/>
      <c r="GY61" s="206"/>
      <c r="GZ61" s="206"/>
      <c r="HA61" s="206"/>
      <c r="HB61" s="206"/>
      <c r="HC61" s="206"/>
      <c r="HD61" s="206"/>
      <c r="HE61" s="206"/>
      <c r="HF61" s="206"/>
      <c r="HG61" s="206"/>
      <c r="HH61" s="206"/>
      <c r="HI61" s="206"/>
      <c r="HJ61" s="206"/>
      <c r="HK61" s="206"/>
      <c r="HL61" s="206"/>
      <c r="HM61" s="206"/>
      <c r="HN61" s="206"/>
      <c r="HO61" s="206"/>
      <c r="HP61" s="206"/>
      <c r="HQ61" s="206"/>
      <c r="HR61" s="206"/>
      <c r="HS61" s="206"/>
      <c r="HT61" s="206"/>
      <c r="HU61" s="206"/>
      <c r="HV61" s="206"/>
      <c r="HW61" s="206"/>
      <c r="HX61" s="206"/>
      <c r="HY61" s="206"/>
      <c r="HZ61" s="206"/>
      <c r="IA61" s="206"/>
      <c r="IB61" s="206"/>
      <c r="IC61" s="206"/>
      <c r="ID61" s="206"/>
      <c r="IE61" s="206"/>
      <c r="IF61" s="206"/>
      <c r="IG61" s="206"/>
      <c r="IH61" s="206"/>
      <c r="II61" s="206"/>
      <c r="IJ61" s="206"/>
      <c r="IK61" s="206"/>
      <c r="IL61" s="206"/>
      <c r="IM61" s="206"/>
      <c r="IN61" s="206"/>
      <c r="IO61" s="206"/>
      <c r="IP61" s="206"/>
      <c r="IQ61" s="206"/>
      <c r="IR61" s="206"/>
      <c r="IS61" s="206"/>
      <c r="IT61" s="206"/>
      <c r="IU61" s="206"/>
      <c r="IV61" s="206"/>
    </row>
    <row r="62" spans="1:256" ht="18" thickBot="1">
      <c r="A62" s="705"/>
      <c r="B62" s="715" t="s">
        <v>17</v>
      </c>
      <c r="C62" s="716"/>
      <c r="D62" s="716"/>
      <c r="E62" s="716"/>
      <c r="F62" s="717"/>
      <c r="G62" s="170">
        <f>G57+G58+G59+G60+G61</f>
        <v>1444</v>
      </c>
      <c r="H62" s="171">
        <f aca="true" t="shared" si="21" ref="H62:AD62">H57+H58+H59+H60+H61</f>
        <v>203.45000000000002</v>
      </c>
      <c r="I62" s="172">
        <f t="shared" si="21"/>
        <v>0</v>
      </c>
      <c r="J62" s="171">
        <f t="shared" si="21"/>
        <v>0</v>
      </c>
      <c r="K62" s="171">
        <f t="shared" si="21"/>
        <v>203.45000000000002</v>
      </c>
      <c r="L62" s="170">
        <f t="shared" si="21"/>
        <v>1493</v>
      </c>
      <c r="M62" s="171">
        <f t="shared" si="21"/>
        <v>606.7</v>
      </c>
      <c r="N62" s="170">
        <f t="shared" si="21"/>
        <v>0</v>
      </c>
      <c r="O62" s="171">
        <f t="shared" si="21"/>
        <v>0</v>
      </c>
      <c r="P62" s="171">
        <f t="shared" si="21"/>
        <v>606.7</v>
      </c>
      <c r="Q62" s="172">
        <f t="shared" si="21"/>
        <v>1220</v>
      </c>
      <c r="R62" s="172">
        <f t="shared" si="21"/>
        <v>1294.1</v>
      </c>
      <c r="S62" s="172">
        <f t="shared" si="21"/>
        <v>2</v>
      </c>
      <c r="T62" s="171">
        <f t="shared" si="21"/>
        <v>3.52</v>
      </c>
      <c r="U62" s="171">
        <f t="shared" si="21"/>
        <v>1297.62</v>
      </c>
      <c r="V62" s="172">
        <f t="shared" si="21"/>
        <v>1051</v>
      </c>
      <c r="W62" s="171">
        <f t="shared" si="21"/>
        <v>2503.2999999999997</v>
      </c>
      <c r="X62" s="170">
        <f t="shared" si="21"/>
        <v>0</v>
      </c>
      <c r="Y62" s="171">
        <f t="shared" si="21"/>
        <v>0</v>
      </c>
      <c r="Z62" s="171">
        <f t="shared" si="21"/>
        <v>2503.2999999999997</v>
      </c>
      <c r="AA62" s="172">
        <f t="shared" si="21"/>
        <v>5208</v>
      </c>
      <c r="AB62" s="171">
        <f t="shared" si="21"/>
        <v>4607.55</v>
      </c>
      <c r="AC62" s="170">
        <f t="shared" si="21"/>
        <v>2</v>
      </c>
      <c r="AD62" s="173">
        <f t="shared" si="21"/>
        <v>3.52</v>
      </c>
      <c r="AE62" s="206"/>
      <c r="AF62" s="206"/>
      <c r="AG62" s="206"/>
      <c r="AH62" s="206"/>
      <c r="AI62" s="206"/>
      <c r="AJ62" s="206"/>
      <c r="AK62" s="206"/>
      <c r="AL62" s="206"/>
      <c r="AM62" s="206"/>
      <c r="AN62" s="206"/>
      <c r="AO62" s="206"/>
      <c r="AP62" s="206"/>
      <c r="AQ62" s="206"/>
      <c r="AR62" s="206"/>
      <c r="AS62" s="206"/>
      <c r="AT62" s="206"/>
      <c r="AU62" s="206"/>
      <c r="AV62" s="206"/>
      <c r="AW62" s="206"/>
      <c r="AX62" s="206"/>
      <c r="AY62" s="206"/>
      <c r="AZ62" s="206"/>
      <c r="BA62" s="206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6"/>
      <c r="BN62" s="206"/>
      <c r="BO62" s="206"/>
      <c r="BP62" s="206"/>
      <c r="BQ62" s="206"/>
      <c r="BR62" s="206"/>
      <c r="BS62" s="206"/>
      <c r="BT62" s="206"/>
      <c r="BU62" s="206"/>
      <c r="BV62" s="206"/>
      <c r="BW62" s="206"/>
      <c r="BX62" s="206"/>
      <c r="BY62" s="206"/>
      <c r="BZ62" s="206"/>
      <c r="CA62" s="206"/>
      <c r="CB62" s="206"/>
      <c r="CC62" s="206"/>
      <c r="CD62" s="206"/>
      <c r="CE62" s="206"/>
      <c r="CF62" s="206"/>
      <c r="CG62" s="206"/>
      <c r="CH62" s="206"/>
      <c r="CI62" s="206"/>
      <c r="CJ62" s="206"/>
      <c r="CK62" s="206"/>
      <c r="CL62" s="206"/>
      <c r="CM62" s="206"/>
      <c r="CN62" s="206"/>
      <c r="CO62" s="206"/>
      <c r="CP62" s="206"/>
      <c r="CQ62" s="206"/>
      <c r="CR62" s="206"/>
      <c r="CS62" s="206"/>
      <c r="CT62" s="206"/>
      <c r="CU62" s="206"/>
      <c r="CV62" s="206"/>
      <c r="CW62" s="206"/>
      <c r="CX62" s="206"/>
      <c r="CY62" s="206"/>
      <c r="CZ62" s="206"/>
      <c r="DA62" s="206"/>
      <c r="DB62" s="206"/>
      <c r="DC62" s="206"/>
      <c r="DD62" s="206"/>
      <c r="DE62" s="206"/>
      <c r="DF62" s="206"/>
      <c r="DG62" s="206"/>
      <c r="DH62" s="206"/>
      <c r="DI62" s="206"/>
      <c r="DJ62" s="206"/>
      <c r="DK62" s="206"/>
      <c r="DL62" s="206"/>
      <c r="DM62" s="206"/>
      <c r="DN62" s="206"/>
      <c r="DO62" s="206"/>
      <c r="DP62" s="206"/>
      <c r="DQ62" s="206"/>
      <c r="DR62" s="206"/>
      <c r="DS62" s="206"/>
      <c r="DT62" s="206"/>
      <c r="DU62" s="206"/>
      <c r="DV62" s="206"/>
      <c r="DW62" s="206"/>
      <c r="DX62" s="206"/>
      <c r="DY62" s="206"/>
      <c r="DZ62" s="206"/>
      <c r="EA62" s="206"/>
      <c r="EB62" s="206"/>
      <c r="EC62" s="206"/>
      <c r="ED62" s="206"/>
      <c r="EE62" s="206"/>
      <c r="EF62" s="206"/>
      <c r="EG62" s="206"/>
      <c r="EH62" s="206"/>
      <c r="EI62" s="206"/>
      <c r="EJ62" s="206"/>
      <c r="EK62" s="206"/>
      <c r="EL62" s="206"/>
      <c r="EM62" s="206"/>
      <c r="EN62" s="206"/>
      <c r="EO62" s="206"/>
      <c r="EP62" s="206"/>
      <c r="EQ62" s="206"/>
      <c r="ER62" s="206"/>
      <c r="ES62" s="206"/>
      <c r="ET62" s="206"/>
      <c r="EU62" s="206"/>
      <c r="EV62" s="206"/>
      <c r="EW62" s="206"/>
      <c r="EX62" s="206"/>
      <c r="EY62" s="206"/>
      <c r="EZ62" s="206"/>
      <c r="FA62" s="206"/>
      <c r="FB62" s="206"/>
      <c r="FC62" s="206"/>
      <c r="FD62" s="206"/>
      <c r="FE62" s="206"/>
      <c r="FF62" s="206"/>
      <c r="FG62" s="206"/>
      <c r="FH62" s="206"/>
      <c r="FI62" s="206"/>
      <c r="FJ62" s="206"/>
      <c r="FK62" s="206"/>
      <c r="FL62" s="206"/>
      <c r="FM62" s="206"/>
      <c r="FN62" s="206"/>
      <c r="FO62" s="206"/>
      <c r="FP62" s="206"/>
      <c r="FQ62" s="206"/>
      <c r="FR62" s="206"/>
      <c r="FS62" s="206"/>
      <c r="FT62" s="206"/>
      <c r="FU62" s="206"/>
      <c r="FV62" s="206"/>
      <c r="FW62" s="206"/>
      <c r="FX62" s="206"/>
      <c r="FY62" s="206"/>
      <c r="FZ62" s="206"/>
      <c r="GA62" s="206"/>
      <c r="GB62" s="206"/>
      <c r="GC62" s="206"/>
      <c r="GD62" s="206"/>
      <c r="GE62" s="206"/>
      <c r="GF62" s="206"/>
      <c r="GG62" s="206"/>
      <c r="GH62" s="206"/>
      <c r="GI62" s="206"/>
      <c r="GJ62" s="206"/>
      <c r="GK62" s="206"/>
      <c r="GL62" s="206"/>
      <c r="GM62" s="206"/>
      <c r="GN62" s="206"/>
      <c r="GO62" s="206"/>
      <c r="GP62" s="206"/>
      <c r="GQ62" s="206"/>
      <c r="GR62" s="206"/>
      <c r="GS62" s="206"/>
      <c r="GT62" s="206"/>
      <c r="GU62" s="206"/>
      <c r="GV62" s="206"/>
      <c r="GW62" s="206"/>
      <c r="GX62" s="206"/>
      <c r="GY62" s="206"/>
      <c r="GZ62" s="206"/>
      <c r="HA62" s="206"/>
      <c r="HB62" s="206"/>
      <c r="HC62" s="206"/>
      <c r="HD62" s="206"/>
      <c r="HE62" s="206"/>
      <c r="HF62" s="206"/>
      <c r="HG62" s="206"/>
      <c r="HH62" s="206"/>
      <c r="HI62" s="206"/>
      <c r="HJ62" s="206"/>
      <c r="HK62" s="206"/>
      <c r="HL62" s="206"/>
      <c r="HM62" s="206"/>
      <c r="HN62" s="206"/>
      <c r="HO62" s="206"/>
      <c r="HP62" s="206"/>
      <c r="HQ62" s="206"/>
      <c r="HR62" s="206"/>
      <c r="HS62" s="206"/>
      <c r="HT62" s="206"/>
      <c r="HU62" s="206"/>
      <c r="HV62" s="206"/>
      <c r="HW62" s="206"/>
      <c r="HX62" s="206"/>
      <c r="HY62" s="206"/>
      <c r="HZ62" s="206"/>
      <c r="IA62" s="206"/>
      <c r="IB62" s="206"/>
      <c r="IC62" s="206"/>
      <c r="ID62" s="206"/>
      <c r="IE62" s="206"/>
      <c r="IF62" s="206"/>
      <c r="IG62" s="206"/>
      <c r="IH62" s="206"/>
      <c r="II62" s="206"/>
      <c r="IJ62" s="206"/>
      <c r="IK62" s="206"/>
      <c r="IL62" s="206"/>
      <c r="IM62" s="206"/>
      <c r="IN62" s="206"/>
      <c r="IO62" s="206"/>
      <c r="IP62" s="206"/>
      <c r="IQ62" s="206"/>
      <c r="IR62" s="206"/>
      <c r="IS62" s="206"/>
      <c r="IT62" s="206"/>
      <c r="IU62" s="206"/>
      <c r="IV62" s="206"/>
    </row>
    <row r="64" spans="2:5" ht="13.5">
      <c r="B64" s="701" t="s">
        <v>101</v>
      </c>
      <c r="C64" s="702"/>
      <c r="D64" s="702"/>
      <c r="E64" s="702"/>
    </row>
    <row r="65" spans="3:15" ht="13.5">
      <c r="C65" s="703" t="s">
        <v>102</v>
      </c>
      <c r="D65" s="703"/>
      <c r="E65" s="703"/>
      <c r="F65" s="703"/>
      <c r="G65" s="703"/>
      <c r="H65" s="703"/>
      <c r="I65" s="703"/>
      <c r="J65" s="703"/>
      <c r="K65" s="703"/>
      <c r="L65" s="703"/>
      <c r="M65" s="703"/>
      <c r="N65" s="703"/>
      <c r="O65" s="703"/>
    </row>
    <row r="67" spans="7:30" ht="13.5">
      <c r="G67" s="285"/>
      <c r="H67" s="285"/>
      <c r="I67" s="285"/>
      <c r="J67" s="285"/>
      <c r="K67" s="285"/>
      <c r="L67" s="285"/>
      <c r="M67" s="285"/>
      <c r="N67" s="285"/>
      <c r="O67" s="285"/>
      <c r="P67" s="285"/>
      <c r="Q67" s="285"/>
      <c r="R67" s="285"/>
      <c r="S67" s="285"/>
      <c r="T67" s="285"/>
      <c r="U67" s="285"/>
      <c r="V67" s="285"/>
      <c r="W67" s="285"/>
      <c r="X67" s="285"/>
      <c r="Y67" s="285"/>
      <c r="Z67" s="285"/>
      <c r="AA67" s="285"/>
      <c r="AB67" s="285"/>
      <c r="AC67" s="285"/>
      <c r="AD67" s="285"/>
    </row>
  </sheetData>
  <sheetProtection/>
  <mergeCells count="86">
    <mergeCell ref="A1:Z1"/>
    <mergeCell ref="AB1:AC1"/>
    <mergeCell ref="A2:Z2"/>
    <mergeCell ref="A3:Z3"/>
    <mergeCell ref="A5:A7"/>
    <mergeCell ref="B5:B7"/>
    <mergeCell ref="C5:C7"/>
    <mergeCell ref="D5:E5"/>
    <mergeCell ref="F5:F7"/>
    <mergeCell ref="G5:K5"/>
    <mergeCell ref="L5:P5"/>
    <mergeCell ref="Q5:U5"/>
    <mergeCell ref="V5:Z5"/>
    <mergeCell ref="AA5:AD5"/>
    <mergeCell ref="D6:D7"/>
    <mergeCell ref="E6:E7"/>
    <mergeCell ref="G6:H6"/>
    <mergeCell ref="I6:J6"/>
    <mergeCell ref="K6:K7"/>
    <mergeCell ref="L6:M6"/>
    <mergeCell ref="N6:O6"/>
    <mergeCell ref="P6:P7"/>
    <mergeCell ref="Q6:R6"/>
    <mergeCell ref="S6:T6"/>
    <mergeCell ref="U6:U7"/>
    <mergeCell ref="V6:W6"/>
    <mergeCell ref="X6:Y6"/>
    <mergeCell ref="Z6:Z7"/>
    <mergeCell ref="AA6:AB6"/>
    <mergeCell ref="AC6:AD6"/>
    <mergeCell ref="A9:A14"/>
    <mergeCell ref="B9:B13"/>
    <mergeCell ref="C9:C13"/>
    <mergeCell ref="D9:D13"/>
    <mergeCell ref="E9:E13"/>
    <mergeCell ref="B14:F14"/>
    <mergeCell ref="A15:A20"/>
    <mergeCell ref="B15:B19"/>
    <mergeCell ref="C15:C19"/>
    <mergeCell ref="D15:D19"/>
    <mergeCell ref="E15:E19"/>
    <mergeCell ref="B20:F20"/>
    <mergeCell ref="A21:A26"/>
    <mergeCell ref="B21:B25"/>
    <mergeCell ref="C21:C25"/>
    <mergeCell ref="D21:D25"/>
    <mergeCell ref="E21:E25"/>
    <mergeCell ref="B26:F26"/>
    <mergeCell ref="A27:A32"/>
    <mergeCell ref="B27:B31"/>
    <mergeCell ref="C27:C31"/>
    <mergeCell ref="D27:D31"/>
    <mergeCell ref="E27:E31"/>
    <mergeCell ref="B32:F32"/>
    <mergeCell ref="A33:A38"/>
    <mergeCell ref="B33:B37"/>
    <mergeCell ref="C33:C37"/>
    <mergeCell ref="D33:D37"/>
    <mergeCell ref="E33:E37"/>
    <mergeCell ref="B38:F38"/>
    <mergeCell ref="A39:A44"/>
    <mergeCell ref="B39:B43"/>
    <mergeCell ref="C39:C43"/>
    <mergeCell ref="D39:D43"/>
    <mergeCell ref="E39:E43"/>
    <mergeCell ref="B44:F44"/>
    <mergeCell ref="A45:A50"/>
    <mergeCell ref="B45:B49"/>
    <mergeCell ref="C45:C49"/>
    <mergeCell ref="D45:D49"/>
    <mergeCell ref="E45:E49"/>
    <mergeCell ref="B50:F50"/>
    <mergeCell ref="A51:A56"/>
    <mergeCell ref="B51:B55"/>
    <mergeCell ref="C51:C55"/>
    <mergeCell ref="D51:D55"/>
    <mergeCell ref="E51:E55"/>
    <mergeCell ref="B56:F56"/>
    <mergeCell ref="B64:E64"/>
    <mergeCell ref="C65:O65"/>
    <mergeCell ref="A57:A62"/>
    <mergeCell ref="B57:B61"/>
    <mergeCell ref="C57:C61"/>
    <mergeCell ref="D57:D61"/>
    <mergeCell ref="E57:E61"/>
    <mergeCell ref="B62:F62"/>
  </mergeCells>
  <printOptions/>
  <pageMargins left="0" right="0" top="0" bottom="0" header="0" footer="0"/>
  <pageSetup horizontalDpi="600" verticalDpi="600" orientation="landscape" paperSize="9" scale="65" r:id="rId1"/>
  <ignoredErrors>
    <ignoredError sqref="P14:AD61 K20:K62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AD67"/>
  <sheetViews>
    <sheetView zoomScalePageLayoutView="0" workbookViewId="0" topLeftCell="F53">
      <selection activeCell="G63" sqref="G63:AD71"/>
    </sheetView>
  </sheetViews>
  <sheetFormatPr defaultColWidth="9.140625" defaultRowHeight="12.75"/>
  <cols>
    <col min="1" max="1" width="3.421875" style="142" customWidth="1"/>
    <col min="2" max="2" width="15.00390625" style="142" customWidth="1"/>
    <col min="3" max="3" width="18.00390625" style="142" customWidth="1"/>
    <col min="4" max="4" width="15.421875" style="142" customWidth="1"/>
    <col min="5" max="5" width="16.00390625" style="142" customWidth="1"/>
    <col min="6" max="6" width="12.8515625" style="142" customWidth="1"/>
    <col min="7" max="10" width="8.7109375" style="142" customWidth="1"/>
    <col min="11" max="11" width="11.7109375" style="142" customWidth="1"/>
    <col min="12" max="15" width="8.7109375" style="142" customWidth="1"/>
    <col min="16" max="16" width="11.7109375" style="142" customWidth="1"/>
    <col min="17" max="20" width="8.7109375" style="142" customWidth="1"/>
    <col min="21" max="21" width="11.7109375" style="142" customWidth="1"/>
    <col min="22" max="25" width="8.7109375" style="142" customWidth="1"/>
    <col min="26" max="26" width="11.7109375" style="142" customWidth="1"/>
    <col min="27" max="30" width="8.7109375" style="142" customWidth="1"/>
    <col min="31" max="16384" width="9.140625" style="142" customWidth="1"/>
  </cols>
  <sheetData>
    <row r="1" spans="1:30" ht="28.5" customHeight="1">
      <c r="A1" s="636" t="s">
        <v>0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  <c r="T1" s="636"/>
      <c r="U1" s="636"/>
      <c r="V1" s="636"/>
      <c r="W1" s="636"/>
      <c r="X1" s="636"/>
      <c r="Y1" s="636"/>
      <c r="Z1" s="636"/>
      <c r="AA1" s="637" t="s">
        <v>24</v>
      </c>
      <c r="AB1" s="638"/>
      <c r="AC1" s="638"/>
      <c r="AD1" s="638"/>
    </row>
    <row r="2" spans="1:26" ht="47.25" customHeight="1">
      <c r="A2" s="639" t="s">
        <v>103</v>
      </c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  <c r="O2" s="639"/>
      <c r="P2" s="639"/>
      <c r="Q2" s="639"/>
      <c r="R2" s="639"/>
      <c r="S2" s="639"/>
      <c r="T2" s="639"/>
      <c r="U2" s="639"/>
      <c r="V2" s="639"/>
      <c r="W2" s="639"/>
      <c r="X2" s="639"/>
      <c r="Y2" s="639"/>
      <c r="Z2" s="639"/>
    </row>
    <row r="3" spans="1:26" ht="30.75" customHeight="1" thickBot="1">
      <c r="A3" s="640" t="s">
        <v>25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640"/>
      <c r="S3" s="640"/>
      <c r="T3" s="640"/>
      <c r="U3" s="640"/>
      <c r="V3" s="640"/>
      <c r="W3" s="640"/>
      <c r="X3" s="640"/>
      <c r="Y3" s="640"/>
      <c r="Z3" s="640"/>
    </row>
    <row r="4" spans="1:30" ht="36" customHeight="1" thickBot="1">
      <c r="A4" s="641" t="s">
        <v>4</v>
      </c>
      <c r="B4" s="644" t="s">
        <v>1</v>
      </c>
      <c r="C4" s="646" t="s">
        <v>21</v>
      </c>
      <c r="D4" s="648" t="s">
        <v>20</v>
      </c>
      <c r="E4" s="649"/>
      <c r="F4" s="650" t="s">
        <v>16</v>
      </c>
      <c r="G4" s="627" t="s">
        <v>18</v>
      </c>
      <c r="H4" s="628"/>
      <c r="I4" s="628"/>
      <c r="J4" s="628"/>
      <c r="K4" s="629"/>
      <c r="L4" s="627" t="s">
        <v>19</v>
      </c>
      <c r="M4" s="628"/>
      <c r="N4" s="628"/>
      <c r="O4" s="628"/>
      <c r="P4" s="629"/>
      <c r="Q4" s="627" t="s">
        <v>2</v>
      </c>
      <c r="R4" s="628"/>
      <c r="S4" s="628"/>
      <c r="T4" s="628"/>
      <c r="U4" s="629"/>
      <c r="V4" s="630" t="s">
        <v>3</v>
      </c>
      <c r="W4" s="630"/>
      <c r="X4" s="630"/>
      <c r="Y4" s="630"/>
      <c r="Z4" s="627"/>
      <c r="AA4" s="631" t="s">
        <v>9</v>
      </c>
      <c r="AB4" s="631"/>
      <c r="AC4" s="631"/>
      <c r="AD4" s="631"/>
    </row>
    <row r="5" spans="1:30" ht="31.5" customHeight="1">
      <c r="A5" s="642"/>
      <c r="B5" s="645"/>
      <c r="C5" s="647"/>
      <c r="D5" s="632" t="s">
        <v>23</v>
      </c>
      <c r="E5" s="634" t="s">
        <v>22</v>
      </c>
      <c r="F5" s="651"/>
      <c r="G5" s="620" t="s">
        <v>5</v>
      </c>
      <c r="H5" s="621"/>
      <c r="I5" s="620" t="s">
        <v>6</v>
      </c>
      <c r="J5" s="621"/>
      <c r="K5" s="787" t="s">
        <v>10</v>
      </c>
      <c r="L5" s="620" t="s">
        <v>5</v>
      </c>
      <c r="M5" s="621"/>
      <c r="N5" s="620" t="s">
        <v>6</v>
      </c>
      <c r="O5" s="621"/>
      <c r="P5" s="787" t="s">
        <v>10</v>
      </c>
      <c r="Q5" s="620" t="s">
        <v>5</v>
      </c>
      <c r="R5" s="621"/>
      <c r="S5" s="620" t="s">
        <v>6</v>
      </c>
      <c r="T5" s="621"/>
      <c r="U5" s="787" t="s">
        <v>10</v>
      </c>
      <c r="V5" s="620" t="s">
        <v>5</v>
      </c>
      <c r="W5" s="621"/>
      <c r="X5" s="620" t="s">
        <v>6</v>
      </c>
      <c r="Y5" s="621"/>
      <c r="Z5" s="785" t="s">
        <v>10</v>
      </c>
      <c r="AA5" s="624" t="s">
        <v>5</v>
      </c>
      <c r="AB5" s="624"/>
      <c r="AC5" s="624" t="s">
        <v>6</v>
      </c>
      <c r="AD5" s="624"/>
    </row>
    <row r="6" spans="1:30" ht="52.5" customHeight="1" thickBot="1">
      <c r="A6" s="643"/>
      <c r="B6" s="645"/>
      <c r="C6" s="647"/>
      <c r="D6" s="633"/>
      <c r="E6" s="635"/>
      <c r="F6" s="651"/>
      <c r="G6" s="143" t="s">
        <v>7</v>
      </c>
      <c r="H6" s="144" t="s">
        <v>8</v>
      </c>
      <c r="I6" s="143" t="s">
        <v>7</v>
      </c>
      <c r="J6" s="144" t="s">
        <v>8</v>
      </c>
      <c r="K6" s="788"/>
      <c r="L6" s="143" t="s">
        <v>7</v>
      </c>
      <c r="M6" s="144" t="s">
        <v>8</v>
      </c>
      <c r="N6" s="143" t="s">
        <v>7</v>
      </c>
      <c r="O6" s="144" t="s">
        <v>8</v>
      </c>
      <c r="P6" s="788"/>
      <c r="Q6" s="143" t="s">
        <v>7</v>
      </c>
      <c r="R6" s="144" t="s">
        <v>8</v>
      </c>
      <c r="S6" s="143" t="s">
        <v>7</v>
      </c>
      <c r="T6" s="144" t="s">
        <v>8</v>
      </c>
      <c r="U6" s="788"/>
      <c r="V6" s="143" t="s">
        <v>7</v>
      </c>
      <c r="W6" s="144" t="s">
        <v>8</v>
      </c>
      <c r="X6" s="143" t="s">
        <v>7</v>
      </c>
      <c r="Y6" s="144" t="s">
        <v>8</v>
      </c>
      <c r="Z6" s="786"/>
      <c r="AA6" s="239" t="s">
        <v>7</v>
      </c>
      <c r="AB6" s="240" t="s">
        <v>8</v>
      </c>
      <c r="AC6" s="239" t="s">
        <v>7</v>
      </c>
      <c r="AD6" s="240" t="s">
        <v>8</v>
      </c>
    </row>
    <row r="7" spans="1:30" ht="15" customHeight="1" thickBot="1">
      <c r="A7" s="241">
        <v>1</v>
      </c>
      <c r="B7" s="242">
        <v>2</v>
      </c>
      <c r="C7" s="242">
        <v>3</v>
      </c>
      <c r="D7" s="242">
        <v>4</v>
      </c>
      <c r="E7" s="242">
        <v>5</v>
      </c>
      <c r="F7" s="242">
        <v>6</v>
      </c>
      <c r="G7" s="242">
        <v>7</v>
      </c>
      <c r="H7" s="242">
        <v>8</v>
      </c>
      <c r="I7" s="242">
        <v>9</v>
      </c>
      <c r="J7" s="242">
        <v>10</v>
      </c>
      <c r="K7" s="243">
        <v>11</v>
      </c>
      <c r="L7" s="242">
        <v>12</v>
      </c>
      <c r="M7" s="242">
        <v>13</v>
      </c>
      <c r="N7" s="242">
        <v>14</v>
      </c>
      <c r="O7" s="242">
        <v>15</v>
      </c>
      <c r="P7" s="243">
        <v>16</v>
      </c>
      <c r="Q7" s="242">
        <v>17</v>
      </c>
      <c r="R7" s="242">
        <v>18</v>
      </c>
      <c r="S7" s="242">
        <v>19</v>
      </c>
      <c r="T7" s="242">
        <v>20</v>
      </c>
      <c r="U7" s="243">
        <v>21</v>
      </c>
      <c r="V7" s="242">
        <v>22</v>
      </c>
      <c r="W7" s="242">
        <v>23</v>
      </c>
      <c r="X7" s="242">
        <v>24</v>
      </c>
      <c r="Y7" s="242">
        <v>25</v>
      </c>
      <c r="Z7" s="243">
        <v>26</v>
      </c>
      <c r="AA7" s="243">
        <v>27</v>
      </c>
      <c r="AB7" s="243">
        <v>28</v>
      </c>
      <c r="AC7" s="243">
        <v>29</v>
      </c>
      <c r="AD7" s="244">
        <v>30</v>
      </c>
    </row>
    <row r="8" spans="1:30" ht="19.5" customHeight="1">
      <c r="A8" s="653">
        <v>1</v>
      </c>
      <c r="B8" s="780" t="s">
        <v>104</v>
      </c>
      <c r="C8" s="653">
        <v>1932.47</v>
      </c>
      <c r="D8" s="661">
        <v>1836.02</v>
      </c>
      <c r="E8" s="663">
        <v>96.45</v>
      </c>
      <c r="F8" s="209" t="s">
        <v>11</v>
      </c>
      <c r="G8" s="67">
        <v>349</v>
      </c>
      <c r="H8" s="68">
        <v>75.568</v>
      </c>
      <c r="I8" s="67"/>
      <c r="J8" s="68"/>
      <c r="K8" s="138">
        <f>H8+J8</f>
        <v>75.568</v>
      </c>
      <c r="L8" s="67"/>
      <c r="M8" s="68"/>
      <c r="N8" s="67"/>
      <c r="O8" s="68"/>
      <c r="P8" s="138">
        <f>M8+O8</f>
        <v>0</v>
      </c>
      <c r="Q8" s="139">
        <v>307</v>
      </c>
      <c r="R8" s="68">
        <v>151.548</v>
      </c>
      <c r="S8" s="139"/>
      <c r="T8" s="68"/>
      <c r="U8" s="138">
        <f>R8+T8</f>
        <v>151.548</v>
      </c>
      <c r="V8" s="139"/>
      <c r="W8" s="68"/>
      <c r="X8" s="139"/>
      <c r="Y8" s="68"/>
      <c r="Z8" s="138">
        <f>W8+Y8</f>
        <v>0</v>
      </c>
      <c r="AA8" s="71">
        <f aca="true" t="shared" si="0" ref="AA8:AD12">G8+L8+Q8+V8</f>
        <v>656</v>
      </c>
      <c r="AB8" s="96">
        <f t="shared" si="0"/>
        <v>227.11599999999999</v>
      </c>
      <c r="AC8" s="97">
        <f t="shared" si="0"/>
        <v>0</v>
      </c>
      <c r="AD8" s="140">
        <f t="shared" si="0"/>
        <v>0</v>
      </c>
    </row>
    <row r="9" spans="1:30" ht="19.5" customHeight="1">
      <c r="A9" s="653"/>
      <c r="B9" s="780"/>
      <c r="C9" s="653"/>
      <c r="D9" s="661"/>
      <c r="E9" s="663"/>
      <c r="F9" s="147" t="s">
        <v>15</v>
      </c>
      <c r="G9" s="67"/>
      <c r="H9" s="68"/>
      <c r="I9" s="67"/>
      <c r="J9" s="68"/>
      <c r="K9" s="88"/>
      <c r="L9" s="67"/>
      <c r="M9" s="68"/>
      <c r="N9" s="67"/>
      <c r="O9" s="68"/>
      <c r="P9" s="88"/>
      <c r="Q9" s="69"/>
      <c r="R9" s="70"/>
      <c r="S9" s="69"/>
      <c r="T9" s="70"/>
      <c r="U9" s="88"/>
      <c r="V9" s="69"/>
      <c r="W9" s="70"/>
      <c r="X9" s="69"/>
      <c r="Y9" s="70"/>
      <c r="Z9" s="88">
        <f>W9+Y9</f>
        <v>0</v>
      </c>
      <c r="AA9" s="71">
        <f t="shared" si="0"/>
        <v>0</v>
      </c>
      <c r="AB9" s="72">
        <f t="shared" si="0"/>
        <v>0</v>
      </c>
      <c r="AC9" s="73">
        <f t="shared" si="0"/>
        <v>0</v>
      </c>
      <c r="AD9" s="74">
        <f t="shared" si="0"/>
        <v>0</v>
      </c>
    </row>
    <row r="10" spans="1:30" ht="19.5" customHeight="1">
      <c r="A10" s="653"/>
      <c r="B10" s="780"/>
      <c r="C10" s="653"/>
      <c r="D10" s="661"/>
      <c r="E10" s="663"/>
      <c r="F10" s="147" t="s">
        <v>12</v>
      </c>
      <c r="G10" s="67"/>
      <c r="H10" s="68"/>
      <c r="I10" s="67"/>
      <c r="J10" s="68"/>
      <c r="K10" s="88">
        <f>H10+J10</f>
        <v>0</v>
      </c>
      <c r="L10" s="67"/>
      <c r="M10" s="68"/>
      <c r="N10" s="67"/>
      <c r="O10" s="68"/>
      <c r="P10" s="88">
        <f>M10+O10</f>
        <v>0</v>
      </c>
      <c r="Q10" s="69"/>
      <c r="R10" s="70"/>
      <c r="S10" s="69"/>
      <c r="T10" s="70"/>
      <c r="U10" s="88">
        <f>R10+T10</f>
        <v>0</v>
      </c>
      <c r="V10" s="69"/>
      <c r="W10" s="70"/>
      <c r="X10" s="69"/>
      <c r="Y10" s="70"/>
      <c r="Z10" s="88">
        <f>W10+Y10</f>
        <v>0</v>
      </c>
      <c r="AA10" s="71">
        <f t="shared" si="0"/>
        <v>0</v>
      </c>
      <c r="AB10" s="72">
        <f t="shared" si="0"/>
        <v>0</v>
      </c>
      <c r="AC10" s="73">
        <f t="shared" si="0"/>
        <v>0</v>
      </c>
      <c r="AD10" s="74">
        <f t="shared" si="0"/>
        <v>0</v>
      </c>
    </row>
    <row r="11" spans="1:30" ht="19.5" customHeight="1">
      <c r="A11" s="653"/>
      <c r="B11" s="780"/>
      <c r="C11" s="653"/>
      <c r="D11" s="661"/>
      <c r="E11" s="663"/>
      <c r="F11" s="147" t="s">
        <v>13</v>
      </c>
      <c r="G11" s="67"/>
      <c r="H11" s="68"/>
      <c r="I11" s="67"/>
      <c r="J11" s="68"/>
      <c r="K11" s="88">
        <f>H11+J11</f>
        <v>0</v>
      </c>
      <c r="L11" s="67"/>
      <c r="M11" s="68"/>
      <c r="N11" s="67"/>
      <c r="O11" s="68"/>
      <c r="P11" s="88">
        <f>M11+O11</f>
        <v>0</v>
      </c>
      <c r="Q11" s="69">
        <v>14</v>
      </c>
      <c r="R11" s="70">
        <v>7</v>
      </c>
      <c r="S11" s="69"/>
      <c r="T11" s="70"/>
      <c r="U11" s="88">
        <f>R11+T11</f>
        <v>7</v>
      </c>
      <c r="V11" s="69"/>
      <c r="W11" s="70"/>
      <c r="X11" s="69"/>
      <c r="Y11" s="70"/>
      <c r="Z11" s="88">
        <f>W11+Y11</f>
        <v>0</v>
      </c>
      <c r="AA11" s="71">
        <f t="shared" si="0"/>
        <v>14</v>
      </c>
      <c r="AB11" s="72">
        <f t="shared" si="0"/>
        <v>7</v>
      </c>
      <c r="AC11" s="73">
        <f t="shared" si="0"/>
        <v>0</v>
      </c>
      <c r="AD11" s="74">
        <f t="shared" si="0"/>
        <v>0</v>
      </c>
    </row>
    <row r="12" spans="1:30" ht="19.5" customHeight="1" thickBot="1">
      <c r="A12" s="653"/>
      <c r="B12" s="780"/>
      <c r="C12" s="653"/>
      <c r="D12" s="661"/>
      <c r="E12" s="663"/>
      <c r="F12" s="148" t="s">
        <v>14</v>
      </c>
      <c r="G12" s="124"/>
      <c r="H12" s="212"/>
      <c r="I12" s="124"/>
      <c r="J12" s="212"/>
      <c r="K12" s="213">
        <f>H12+J12</f>
        <v>0</v>
      </c>
      <c r="L12" s="124"/>
      <c r="M12" s="212"/>
      <c r="N12" s="124"/>
      <c r="O12" s="212"/>
      <c r="P12" s="213">
        <f>M12+O12</f>
        <v>0</v>
      </c>
      <c r="Q12" s="214"/>
      <c r="R12" s="215"/>
      <c r="S12" s="214"/>
      <c r="T12" s="215"/>
      <c r="U12" s="213">
        <f>R12+T12</f>
        <v>0</v>
      </c>
      <c r="V12" s="214"/>
      <c r="W12" s="215"/>
      <c r="X12" s="216"/>
      <c r="Y12" s="215"/>
      <c r="Z12" s="213">
        <f>W12+Y12</f>
        <v>0</v>
      </c>
      <c r="AA12" s="217">
        <f t="shared" si="0"/>
        <v>0</v>
      </c>
      <c r="AB12" s="218">
        <f t="shared" si="0"/>
        <v>0</v>
      </c>
      <c r="AC12" s="219">
        <f t="shared" si="0"/>
        <v>0</v>
      </c>
      <c r="AD12" s="220">
        <f t="shared" si="0"/>
        <v>0</v>
      </c>
    </row>
    <row r="13" spans="1:30" ht="19.5" customHeight="1" thickBot="1">
      <c r="A13" s="779"/>
      <c r="B13" s="618" t="s">
        <v>9</v>
      </c>
      <c r="C13" s="619"/>
      <c r="D13" s="619"/>
      <c r="E13" s="619"/>
      <c r="F13" s="619"/>
      <c r="G13" s="34">
        <f>G8+G9+G10+G11+G12</f>
        <v>349</v>
      </c>
      <c r="H13" s="18">
        <f aca="true" t="shared" si="1" ref="H13:Z13">H8+H9+H10+H11+H12</f>
        <v>75.568</v>
      </c>
      <c r="I13" s="17">
        <f t="shared" si="1"/>
        <v>0</v>
      </c>
      <c r="J13" s="18">
        <f t="shared" si="1"/>
        <v>0</v>
      </c>
      <c r="K13" s="18">
        <f t="shared" si="1"/>
        <v>75.568</v>
      </c>
      <c r="L13" s="34">
        <f t="shared" si="1"/>
        <v>0</v>
      </c>
      <c r="M13" s="18">
        <f t="shared" si="1"/>
        <v>0</v>
      </c>
      <c r="N13" s="34">
        <f t="shared" si="1"/>
        <v>0</v>
      </c>
      <c r="O13" s="18">
        <f t="shared" si="1"/>
        <v>0</v>
      </c>
      <c r="P13" s="18">
        <f t="shared" si="1"/>
        <v>0</v>
      </c>
      <c r="Q13" s="17">
        <f t="shared" si="1"/>
        <v>321</v>
      </c>
      <c r="R13" s="17">
        <f t="shared" si="1"/>
        <v>158.548</v>
      </c>
      <c r="S13" s="17">
        <f t="shared" si="1"/>
        <v>0</v>
      </c>
      <c r="T13" s="18">
        <f t="shared" si="1"/>
        <v>0</v>
      </c>
      <c r="U13" s="18">
        <f t="shared" si="1"/>
        <v>158.548</v>
      </c>
      <c r="V13" s="17">
        <f t="shared" si="1"/>
        <v>0</v>
      </c>
      <c r="W13" s="18">
        <f t="shared" si="1"/>
        <v>0</v>
      </c>
      <c r="X13" s="34">
        <f t="shared" si="1"/>
        <v>0</v>
      </c>
      <c r="Y13" s="18">
        <f t="shared" si="1"/>
        <v>0</v>
      </c>
      <c r="Z13" s="18">
        <f t="shared" si="1"/>
        <v>0</v>
      </c>
      <c r="AA13" s="90">
        <f>AA8+AA9+AA10+AA11+AA12</f>
        <v>670</v>
      </c>
      <c r="AB13" s="91">
        <f>AB8+AB9+AB10+AB11+AB12</f>
        <v>234.11599999999999</v>
      </c>
      <c r="AC13" s="92">
        <f>AC8+AC9+AC10+AC11+AC12</f>
        <v>0</v>
      </c>
      <c r="AD13" s="93">
        <f>AD8+AD9+AD10+AD11+AD12</f>
        <v>0</v>
      </c>
    </row>
    <row r="14" spans="1:30" ht="19.5" customHeight="1">
      <c r="A14" s="652">
        <v>2</v>
      </c>
      <c r="B14" s="780" t="s">
        <v>105</v>
      </c>
      <c r="C14" s="652">
        <v>2288.14</v>
      </c>
      <c r="D14" s="660">
        <v>2250.1</v>
      </c>
      <c r="E14" s="662">
        <v>38.04</v>
      </c>
      <c r="F14" s="147" t="s">
        <v>11</v>
      </c>
      <c r="G14" s="60">
        <v>199</v>
      </c>
      <c r="H14" s="61">
        <v>40</v>
      </c>
      <c r="I14" s="60"/>
      <c r="J14" s="61"/>
      <c r="K14" s="87">
        <v>40</v>
      </c>
      <c r="L14" s="60">
        <v>160</v>
      </c>
      <c r="M14" s="61">
        <v>97</v>
      </c>
      <c r="N14" s="60"/>
      <c r="O14" s="61"/>
      <c r="P14" s="87">
        <v>97</v>
      </c>
      <c r="Q14" s="62"/>
      <c r="R14" s="61"/>
      <c r="S14" s="62"/>
      <c r="T14" s="61"/>
      <c r="U14" s="87"/>
      <c r="V14" s="62"/>
      <c r="W14" s="61"/>
      <c r="X14" s="62"/>
      <c r="Y14" s="61"/>
      <c r="Z14" s="87"/>
      <c r="AA14" s="63">
        <f aca="true" t="shared" si="2" ref="AA14:AD18">G14+L14+Q14+V14</f>
        <v>359</v>
      </c>
      <c r="AB14" s="64">
        <f t="shared" si="2"/>
        <v>137</v>
      </c>
      <c r="AC14" s="65">
        <f t="shared" si="2"/>
        <v>0</v>
      </c>
      <c r="AD14" s="66">
        <f t="shared" si="2"/>
        <v>0</v>
      </c>
    </row>
    <row r="15" spans="1:30" ht="19.5" customHeight="1">
      <c r="A15" s="653"/>
      <c r="B15" s="780"/>
      <c r="C15" s="653"/>
      <c r="D15" s="661"/>
      <c r="E15" s="663"/>
      <c r="F15" s="147" t="s">
        <v>15</v>
      </c>
      <c r="G15" s="67">
        <v>10</v>
      </c>
      <c r="H15" s="68">
        <v>1</v>
      </c>
      <c r="I15" s="67"/>
      <c r="J15" s="68"/>
      <c r="K15" s="88">
        <v>1</v>
      </c>
      <c r="L15" s="67"/>
      <c r="M15" s="68"/>
      <c r="N15" s="67"/>
      <c r="O15" s="68"/>
      <c r="P15" s="88"/>
      <c r="Q15" s="69"/>
      <c r="R15" s="70"/>
      <c r="S15" s="69"/>
      <c r="T15" s="70"/>
      <c r="U15" s="88"/>
      <c r="V15" s="69"/>
      <c r="W15" s="70"/>
      <c r="X15" s="69"/>
      <c r="Y15" s="70"/>
      <c r="Z15" s="88"/>
      <c r="AA15" s="71">
        <f t="shared" si="2"/>
        <v>10</v>
      </c>
      <c r="AB15" s="72">
        <f t="shared" si="2"/>
        <v>1</v>
      </c>
      <c r="AC15" s="73">
        <f t="shared" si="2"/>
        <v>0</v>
      </c>
      <c r="AD15" s="74">
        <f t="shared" si="2"/>
        <v>0</v>
      </c>
    </row>
    <row r="16" spans="1:30" ht="19.5" customHeight="1">
      <c r="A16" s="653"/>
      <c r="B16" s="780"/>
      <c r="C16" s="653"/>
      <c r="D16" s="661"/>
      <c r="E16" s="663"/>
      <c r="F16" s="147" t="s">
        <v>12</v>
      </c>
      <c r="G16" s="67"/>
      <c r="H16" s="68"/>
      <c r="I16" s="67"/>
      <c r="J16" s="68"/>
      <c r="K16" s="88"/>
      <c r="L16" s="67">
        <v>90</v>
      </c>
      <c r="M16" s="68">
        <v>51</v>
      </c>
      <c r="N16" s="67"/>
      <c r="O16" s="68"/>
      <c r="P16" s="88">
        <v>51</v>
      </c>
      <c r="Q16" s="69"/>
      <c r="R16" s="70"/>
      <c r="S16" s="69"/>
      <c r="T16" s="70"/>
      <c r="U16" s="88"/>
      <c r="V16" s="69">
        <v>150</v>
      </c>
      <c r="W16" s="70">
        <v>255</v>
      </c>
      <c r="X16" s="69"/>
      <c r="Y16" s="70"/>
      <c r="Z16" s="88">
        <v>255</v>
      </c>
      <c r="AA16" s="71">
        <f t="shared" si="2"/>
        <v>240</v>
      </c>
      <c r="AB16" s="72">
        <f t="shared" si="2"/>
        <v>306</v>
      </c>
      <c r="AC16" s="73">
        <f t="shared" si="2"/>
        <v>0</v>
      </c>
      <c r="AD16" s="74">
        <f t="shared" si="2"/>
        <v>0</v>
      </c>
    </row>
    <row r="17" spans="1:30" ht="19.5" customHeight="1">
      <c r="A17" s="653"/>
      <c r="B17" s="780"/>
      <c r="C17" s="653"/>
      <c r="D17" s="661"/>
      <c r="E17" s="663"/>
      <c r="F17" s="147" t="s">
        <v>13</v>
      </c>
      <c r="G17" s="67"/>
      <c r="H17" s="68"/>
      <c r="I17" s="67"/>
      <c r="J17" s="68"/>
      <c r="K17" s="88"/>
      <c r="L17" s="67"/>
      <c r="M17" s="68"/>
      <c r="N17" s="67"/>
      <c r="O17" s="68"/>
      <c r="P17" s="88"/>
      <c r="Q17" s="69"/>
      <c r="R17" s="70"/>
      <c r="S17" s="69"/>
      <c r="T17" s="70"/>
      <c r="U17" s="88"/>
      <c r="V17" s="69"/>
      <c r="W17" s="70"/>
      <c r="X17" s="69"/>
      <c r="Y17" s="70"/>
      <c r="Z17" s="88"/>
      <c r="AA17" s="71">
        <f t="shared" si="2"/>
        <v>0</v>
      </c>
      <c r="AB17" s="72">
        <f t="shared" si="2"/>
        <v>0</v>
      </c>
      <c r="AC17" s="73">
        <f t="shared" si="2"/>
        <v>0</v>
      </c>
      <c r="AD17" s="74">
        <f t="shared" si="2"/>
        <v>0</v>
      </c>
    </row>
    <row r="18" spans="1:30" ht="19.5" customHeight="1" thickBot="1">
      <c r="A18" s="653"/>
      <c r="B18" s="780"/>
      <c r="C18" s="653"/>
      <c r="D18" s="661"/>
      <c r="E18" s="663"/>
      <c r="F18" s="148" t="s">
        <v>14</v>
      </c>
      <c r="G18" s="124"/>
      <c r="H18" s="212"/>
      <c r="I18" s="124"/>
      <c r="J18" s="212"/>
      <c r="K18" s="213"/>
      <c r="L18" s="124"/>
      <c r="M18" s="212"/>
      <c r="N18" s="124"/>
      <c r="O18" s="212"/>
      <c r="P18" s="213"/>
      <c r="Q18" s="214"/>
      <c r="R18" s="215"/>
      <c r="S18" s="214"/>
      <c r="T18" s="215"/>
      <c r="U18" s="213"/>
      <c r="V18" s="214"/>
      <c r="W18" s="215"/>
      <c r="X18" s="216"/>
      <c r="Y18" s="215"/>
      <c r="Z18" s="213"/>
      <c r="AA18" s="217">
        <f t="shared" si="2"/>
        <v>0</v>
      </c>
      <c r="AB18" s="218">
        <f t="shared" si="2"/>
        <v>0</v>
      </c>
      <c r="AC18" s="219">
        <f t="shared" si="2"/>
        <v>0</v>
      </c>
      <c r="AD18" s="220">
        <f t="shared" si="2"/>
        <v>0</v>
      </c>
    </row>
    <row r="19" spans="1:30" ht="19.5" customHeight="1" thickBot="1">
      <c r="A19" s="779"/>
      <c r="B19" s="618" t="s">
        <v>9</v>
      </c>
      <c r="C19" s="619"/>
      <c r="D19" s="619"/>
      <c r="E19" s="619"/>
      <c r="F19" s="619"/>
      <c r="G19" s="34">
        <f aca="true" t="shared" si="3" ref="G19:AD19">G14+G15+G16+G17+G18</f>
        <v>209</v>
      </c>
      <c r="H19" s="18">
        <f t="shared" si="3"/>
        <v>41</v>
      </c>
      <c r="I19" s="17">
        <f t="shared" si="3"/>
        <v>0</v>
      </c>
      <c r="J19" s="18">
        <f t="shared" si="3"/>
        <v>0</v>
      </c>
      <c r="K19" s="18">
        <f t="shared" si="3"/>
        <v>41</v>
      </c>
      <c r="L19" s="34">
        <f t="shared" si="3"/>
        <v>250</v>
      </c>
      <c r="M19" s="18">
        <f t="shared" si="3"/>
        <v>148</v>
      </c>
      <c r="N19" s="34">
        <f t="shared" si="3"/>
        <v>0</v>
      </c>
      <c r="O19" s="18">
        <f t="shared" si="3"/>
        <v>0</v>
      </c>
      <c r="P19" s="18">
        <f t="shared" si="3"/>
        <v>148</v>
      </c>
      <c r="Q19" s="17">
        <f t="shared" si="3"/>
        <v>0</v>
      </c>
      <c r="R19" s="17">
        <f t="shared" si="3"/>
        <v>0</v>
      </c>
      <c r="S19" s="17">
        <f t="shared" si="3"/>
        <v>0</v>
      </c>
      <c r="T19" s="18">
        <f t="shared" si="3"/>
        <v>0</v>
      </c>
      <c r="U19" s="18">
        <f t="shared" si="3"/>
        <v>0</v>
      </c>
      <c r="V19" s="17">
        <f t="shared" si="3"/>
        <v>150</v>
      </c>
      <c r="W19" s="18">
        <f t="shared" si="3"/>
        <v>255</v>
      </c>
      <c r="X19" s="34">
        <f t="shared" si="3"/>
        <v>0</v>
      </c>
      <c r="Y19" s="18">
        <f t="shared" si="3"/>
        <v>0</v>
      </c>
      <c r="Z19" s="18">
        <f t="shared" si="3"/>
        <v>255</v>
      </c>
      <c r="AA19" s="90">
        <f t="shared" si="3"/>
        <v>609</v>
      </c>
      <c r="AB19" s="91">
        <f t="shared" si="3"/>
        <v>444</v>
      </c>
      <c r="AC19" s="92">
        <f t="shared" si="3"/>
        <v>0</v>
      </c>
      <c r="AD19" s="93">
        <f t="shared" si="3"/>
        <v>0</v>
      </c>
    </row>
    <row r="20" spans="1:30" ht="0.75" customHeight="1" thickBot="1">
      <c r="A20" s="652">
        <v>3</v>
      </c>
      <c r="B20" s="780" t="s">
        <v>106</v>
      </c>
      <c r="C20" s="652">
        <v>941.12</v>
      </c>
      <c r="D20" s="660">
        <v>878.84</v>
      </c>
      <c r="E20" s="662">
        <v>62.28</v>
      </c>
      <c r="F20" s="147" t="s">
        <v>11</v>
      </c>
      <c r="G20" s="60"/>
      <c r="H20" s="61"/>
      <c r="I20" s="60"/>
      <c r="J20" s="61"/>
      <c r="K20" s="87"/>
      <c r="L20" s="60"/>
      <c r="M20" s="61"/>
      <c r="N20" s="60"/>
      <c r="O20" s="61"/>
      <c r="P20" s="87"/>
      <c r="Q20" s="62"/>
      <c r="R20" s="61"/>
      <c r="S20" s="62"/>
      <c r="T20" s="61"/>
      <c r="U20" s="87"/>
      <c r="V20" s="62"/>
      <c r="W20" s="61"/>
      <c r="X20" s="62"/>
      <c r="Y20" s="61"/>
      <c r="Z20" s="87"/>
      <c r="AA20" s="63"/>
      <c r="AB20" s="64"/>
      <c r="AC20" s="65"/>
      <c r="AD20" s="66"/>
    </row>
    <row r="21" spans="1:30" ht="19.5" customHeight="1" hidden="1" thickBot="1">
      <c r="A21" s="653"/>
      <c r="B21" s="780"/>
      <c r="C21" s="653"/>
      <c r="D21" s="661"/>
      <c r="E21" s="663"/>
      <c r="F21" s="147" t="s">
        <v>15</v>
      </c>
      <c r="G21" s="67"/>
      <c r="H21" s="68"/>
      <c r="I21" s="67"/>
      <c r="J21" s="68"/>
      <c r="K21" s="88"/>
      <c r="L21" s="67"/>
      <c r="M21" s="68"/>
      <c r="N21" s="67"/>
      <c r="O21" s="68"/>
      <c r="P21" s="88"/>
      <c r="Q21" s="69"/>
      <c r="R21" s="70"/>
      <c r="S21" s="69"/>
      <c r="T21" s="70"/>
      <c r="U21" s="88"/>
      <c r="V21" s="69"/>
      <c r="W21" s="70"/>
      <c r="X21" s="69"/>
      <c r="Y21" s="70"/>
      <c r="Z21" s="88"/>
      <c r="AA21" s="71"/>
      <c r="AB21" s="72"/>
      <c r="AC21" s="73"/>
      <c r="AD21" s="74"/>
    </row>
    <row r="22" spans="1:30" ht="19.5" customHeight="1" hidden="1" thickBot="1">
      <c r="A22" s="653"/>
      <c r="B22" s="780"/>
      <c r="C22" s="653"/>
      <c r="D22" s="661"/>
      <c r="E22" s="663"/>
      <c r="F22" s="147" t="s">
        <v>12</v>
      </c>
      <c r="G22" s="67"/>
      <c r="H22" s="68"/>
      <c r="I22" s="67"/>
      <c r="J22" s="68"/>
      <c r="K22" s="88"/>
      <c r="L22" s="67"/>
      <c r="M22" s="68"/>
      <c r="N22" s="67"/>
      <c r="O22" s="68"/>
      <c r="P22" s="88"/>
      <c r="Q22" s="69"/>
      <c r="R22" s="70"/>
      <c r="S22" s="69"/>
      <c r="T22" s="70"/>
      <c r="U22" s="88"/>
      <c r="V22" s="69"/>
      <c r="W22" s="70"/>
      <c r="X22" s="69"/>
      <c r="Y22" s="70"/>
      <c r="Z22" s="88"/>
      <c r="AA22" s="71"/>
      <c r="AB22" s="72"/>
      <c r="AC22" s="73"/>
      <c r="AD22" s="74"/>
    </row>
    <row r="23" spans="1:30" ht="19.5" customHeight="1" hidden="1" thickBot="1">
      <c r="A23" s="653"/>
      <c r="B23" s="780"/>
      <c r="C23" s="653"/>
      <c r="D23" s="661"/>
      <c r="E23" s="663"/>
      <c r="F23" s="147" t="s">
        <v>13</v>
      </c>
      <c r="G23" s="67"/>
      <c r="H23" s="68"/>
      <c r="I23" s="67"/>
      <c r="J23" s="68"/>
      <c r="K23" s="88"/>
      <c r="L23" s="67"/>
      <c r="M23" s="68"/>
      <c r="N23" s="67"/>
      <c r="O23" s="68"/>
      <c r="P23" s="88"/>
      <c r="Q23" s="69"/>
      <c r="R23" s="70"/>
      <c r="S23" s="69"/>
      <c r="T23" s="70"/>
      <c r="U23" s="88"/>
      <c r="V23" s="69"/>
      <c r="W23" s="70"/>
      <c r="X23" s="69"/>
      <c r="Y23" s="70"/>
      <c r="Z23" s="88"/>
      <c r="AA23" s="71"/>
      <c r="AB23" s="72"/>
      <c r="AC23" s="73"/>
      <c r="AD23" s="74"/>
    </row>
    <row r="24" spans="1:30" ht="19.5" customHeight="1" hidden="1" thickBot="1">
      <c r="A24" s="653"/>
      <c r="B24" s="780"/>
      <c r="C24" s="653"/>
      <c r="D24" s="661"/>
      <c r="E24" s="663"/>
      <c r="F24" s="148" t="s">
        <v>14</v>
      </c>
      <c r="G24" s="124"/>
      <c r="H24" s="212"/>
      <c r="I24" s="124"/>
      <c r="J24" s="212"/>
      <c r="K24" s="213"/>
      <c r="L24" s="124"/>
      <c r="M24" s="212"/>
      <c r="N24" s="124"/>
      <c r="O24" s="212"/>
      <c r="P24" s="213"/>
      <c r="Q24" s="214"/>
      <c r="R24" s="215"/>
      <c r="S24" s="214"/>
      <c r="T24" s="215"/>
      <c r="U24" s="213"/>
      <c r="V24" s="214"/>
      <c r="W24" s="215"/>
      <c r="X24" s="216"/>
      <c r="Y24" s="215"/>
      <c r="Z24" s="213"/>
      <c r="AA24" s="217"/>
      <c r="AB24" s="218"/>
      <c r="AC24" s="219"/>
      <c r="AD24" s="220"/>
    </row>
    <row r="25" spans="1:30" ht="19.5" customHeight="1" hidden="1" thickBot="1">
      <c r="A25" s="779"/>
      <c r="B25" s="618" t="s">
        <v>9</v>
      </c>
      <c r="C25" s="619"/>
      <c r="D25" s="619"/>
      <c r="E25" s="619"/>
      <c r="F25" s="619"/>
      <c r="G25" s="34">
        <f aca="true" t="shared" si="4" ref="G25:Z25">G20+G21+G22+G23+G24</f>
        <v>0</v>
      </c>
      <c r="H25" s="18">
        <f t="shared" si="4"/>
        <v>0</v>
      </c>
      <c r="I25" s="17">
        <f t="shared" si="4"/>
        <v>0</v>
      </c>
      <c r="J25" s="18">
        <f t="shared" si="4"/>
        <v>0</v>
      </c>
      <c r="K25" s="18">
        <f t="shared" si="4"/>
        <v>0</v>
      </c>
      <c r="L25" s="34">
        <f t="shared" si="4"/>
        <v>0</v>
      </c>
      <c r="M25" s="18">
        <f t="shared" si="4"/>
        <v>0</v>
      </c>
      <c r="N25" s="34">
        <f t="shared" si="4"/>
        <v>0</v>
      </c>
      <c r="O25" s="18">
        <f t="shared" si="4"/>
        <v>0</v>
      </c>
      <c r="P25" s="18">
        <f t="shared" si="4"/>
        <v>0</v>
      </c>
      <c r="Q25" s="17">
        <f t="shared" si="4"/>
        <v>0</v>
      </c>
      <c r="R25" s="17">
        <f t="shared" si="4"/>
        <v>0</v>
      </c>
      <c r="S25" s="17">
        <f t="shared" si="4"/>
        <v>0</v>
      </c>
      <c r="T25" s="18">
        <f t="shared" si="4"/>
        <v>0</v>
      </c>
      <c r="U25" s="18">
        <f t="shared" si="4"/>
        <v>0</v>
      </c>
      <c r="V25" s="17">
        <f t="shared" si="4"/>
        <v>0</v>
      </c>
      <c r="W25" s="18">
        <f t="shared" si="4"/>
        <v>0</v>
      </c>
      <c r="X25" s="34">
        <f t="shared" si="4"/>
        <v>0</v>
      </c>
      <c r="Y25" s="18">
        <f t="shared" si="4"/>
        <v>0</v>
      </c>
      <c r="Z25" s="18">
        <f t="shared" si="4"/>
        <v>0</v>
      </c>
      <c r="AA25" s="90">
        <f>AA20+AA21+AA22+AA23+AA24</f>
        <v>0</v>
      </c>
      <c r="AB25" s="91">
        <f>AB20+AB21+AB22+AB23+AB24</f>
        <v>0</v>
      </c>
      <c r="AC25" s="92">
        <f>AC20+AC21+AC22+AC23+AC24</f>
        <v>0</v>
      </c>
      <c r="AD25" s="93">
        <f>AD20+AD21+AD22+AD23+AD24</f>
        <v>0</v>
      </c>
    </row>
    <row r="26" spans="1:30" ht="19.5" customHeight="1" hidden="1">
      <c r="A26" s="652">
        <v>4</v>
      </c>
      <c r="B26" s="780" t="s">
        <v>107</v>
      </c>
      <c r="C26" s="652">
        <v>495.12</v>
      </c>
      <c r="D26" s="660">
        <v>495.12</v>
      </c>
      <c r="E26" s="662">
        <v>0</v>
      </c>
      <c r="F26" s="147" t="s">
        <v>11</v>
      </c>
      <c r="G26" s="60"/>
      <c r="H26" s="61"/>
      <c r="I26" s="60"/>
      <c r="J26" s="61"/>
      <c r="K26" s="87"/>
      <c r="L26" s="60"/>
      <c r="M26" s="61"/>
      <c r="N26" s="60"/>
      <c r="O26" s="61"/>
      <c r="P26" s="87"/>
      <c r="Q26" s="62"/>
      <c r="R26" s="61"/>
      <c r="S26" s="62"/>
      <c r="T26" s="61"/>
      <c r="U26" s="87"/>
      <c r="V26" s="62"/>
      <c r="W26" s="61"/>
      <c r="X26" s="62"/>
      <c r="Y26" s="61"/>
      <c r="Z26" s="87"/>
      <c r="AA26" s="63"/>
      <c r="AB26" s="64"/>
      <c r="AC26" s="65"/>
      <c r="AD26" s="66"/>
    </row>
    <row r="27" spans="1:30" ht="19.5" customHeight="1" hidden="1">
      <c r="A27" s="653"/>
      <c r="B27" s="780"/>
      <c r="C27" s="653"/>
      <c r="D27" s="661"/>
      <c r="E27" s="663"/>
      <c r="F27" s="147" t="s">
        <v>15</v>
      </c>
      <c r="G27" s="67"/>
      <c r="H27" s="68"/>
      <c r="I27" s="67"/>
      <c r="J27" s="68"/>
      <c r="K27" s="88"/>
      <c r="L27" s="67"/>
      <c r="M27" s="68"/>
      <c r="N27" s="67"/>
      <c r="O27" s="68"/>
      <c r="P27" s="88"/>
      <c r="Q27" s="69"/>
      <c r="R27" s="70"/>
      <c r="S27" s="69"/>
      <c r="T27" s="70"/>
      <c r="U27" s="88"/>
      <c r="V27" s="69"/>
      <c r="W27" s="70"/>
      <c r="X27" s="69"/>
      <c r="Y27" s="70"/>
      <c r="Z27" s="88"/>
      <c r="AA27" s="71"/>
      <c r="AB27" s="72"/>
      <c r="AC27" s="73"/>
      <c r="AD27" s="74"/>
    </row>
    <row r="28" spans="1:30" ht="19.5" customHeight="1" hidden="1">
      <c r="A28" s="653"/>
      <c r="B28" s="780"/>
      <c r="C28" s="653"/>
      <c r="D28" s="661"/>
      <c r="E28" s="663"/>
      <c r="F28" s="147" t="s">
        <v>12</v>
      </c>
      <c r="G28" s="67"/>
      <c r="H28" s="68"/>
      <c r="I28" s="67"/>
      <c r="J28" s="68"/>
      <c r="K28" s="88"/>
      <c r="L28" s="67"/>
      <c r="M28" s="68"/>
      <c r="N28" s="67"/>
      <c r="O28" s="68"/>
      <c r="P28" s="88"/>
      <c r="Q28" s="69"/>
      <c r="R28" s="70"/>
      <c r="S28" s="69"/>
      <c r="T28" s="70"/>
      <c r="U28" s="88"/>
      <c r="V28" s="69"/>
      <c r="W28" s="70"/>
      <c r="X28" s="69"/>
      <c r="Y28" s="70"/>
      <c r="Z28" s="88"/>
      <c r="AA28" s="71"/>
      <c r="AB28" s="72"/>
      <c r="AC28" s="73"/>
      <c r="AD28" s="74"/>
    </row>
    <row r="29" spans="1:30" ht="19.5" customHeight="1" hidden="1">
      <c r="A29" s="653"/>
      <c r="B29" s="780"/>
      <c r="C29" s="653"/>
      <c r="D29" s="661"/>
      <c r="E29" s="663"/>
      <c r="F29" s="147" t="s">
        <v>13</v>
      </c>
      <c r="G29" s="67"/>
      <c r="H29" s="68"/>
      <c r="I29" s="67"/>
      <c r="J29" s="68"/>
      <c r="K29" s="88"/>
      <c r="L29" s="67"/>
      <c r="M29" s="68"/>
      <c r="N29" s="67"/>
      <c r="O29" s="68"/>
      <c r="P29" s="88"/>
      <c r="Q29" s="69"/>
      <c r="R29" s="70"/>
      <c r="S29" s="69"/>
      <c r="T29" s="70"/>
      <c r="U29" s="88"/>
      <c r="V29" s="69"/>
      <c r="W29" s="70"/>
      <c r="X29" s="69"/>
      <c r="Y29" s="70"/>
      <c r="Z29" s="88"/>
      <c r="AA29" s="71"/>
      <c r="AB29" s="72"/>
      <c r="AC29" s="73"/>
      <c r="AD29" s="74"/>
    </row>
    <row r="30" spans="1:30" ht="19.5" customHeight="1" hidden="1" thickBot="1">
      <c r="A30" s="653"/>
      <c r="B30" s="780"/>
      <c r="C30" s="653"/>
      <c r="D30" s="661"/>
      <c r="E30" s="663"/>
      <c r="F30" s="148" t="s">
        <v>14</v>
      </c>
      <c r="G30" s="124"/>
      <c r="H30" s="212"/>
      <c r="I30" s="124"/>
      <c r="J30" s="212"/>
      <c r="K30" s="213"/>
      <c r="L30" s="124"/>
      <c r="M30" s="212"/>
      <c r="N30" s="124"/>
      <c r="O30" s="212"/>
      <c r="P30" s="213"/>
      <c r="Q30" s="214"/>
      <c r="R30" s="215"/>
      <c r="S30" s="214"/>
      <c r="T30" s="215"/>
      <c r="U30" s="213"/>
      <c r="V30" s="214"/>
      <c r="W30" s="215"/>
      <c r="X30" s="216"/>
      <c r="Y30" s="215"/>
      <c r="Z30" s="213"/>
      <c r="AA30" s="217"/>
      <c r="AB30" s="218"/>
      <c r="AC30" s="219"/>
      <c r="AD30" s="220"/>
    </row>
    <row r="31" spans="1:30" ht="19.5" customHeight="1" hidden="1" thickBot="1">
      <c r="A31" s="779"/>
      <c r="B31" s="618" t="s">
        <v>9</v>
      </c>
      <c r="C31" s="619"/>
      <c r="D31" s="619"/>
      <c r="E31" s="619"/>
      <c r="F31" s="619"/>
      <c r="G31" s="34"/>
      <c r="H31" s="18"/>
      <c r="I31" s="17"/>
      <c r="J31" s="18"/>
      <c r="K31" s="18"/>
      <c r="L31" s="34"/>
      <c r="M31" s="18"/>
      <c r="N31" s="34"/>
      <c r="O31" s="18"/>
      <c r="P31" s="18"/>
      <c r="Q31" s="17"/>
      <c r="R31" s="17"/>
      <c r="S31" s="17"/>
      <c r="T31" s="18"/>
      <c r="U31" s="18"/>
      <c r="V31" s="17"/>
      <c r="W31" s="18"/>
      <c r="X31" s="34"/>
      <c r="Y31" s="18"/>
      <c r="Z31" s="18"/>
      <c r="AA31" s="90"/>
      <c r="AB31" s="91"/>
      <c r="AC31" s="92"/>
      <c r="AD31" s="93"/>
    </row>
    <row r="32" spans="1:30" ht="19.5" customHeight="1">
      <c r="A32" s="652">
        <v>5</v>
      </c>
      <c r="B32" s="780" t="s">
        <v>108</v>
      </c>
      <c r="C32" s="652">
        <v>4839.36</v>
      </c>
      <c r="D32" s="660">
        <v>4603.99</v>
      </c>
      <c r="E32" s="662">
        <v>235.37</v>
      </c>
      <c r="F32" s="147" t="s">
        <v>11</v>
      </c>
      <c r="G32" s="60">
        <v>525</v>
      </c>
      <c r="H32" s="61">
        <v>89</v>
      </c>
      <c r="I32" s="60"/>
      <c r="J32" s="61"/>
      <c r="K32" s="87">
        <v>89</v>
      </c>
      <c r="L32" s="60"/>
      <c r="M32" s="61"/>
      <c r="N32" s="60"/>
      <c r="O32" s="61"/>
      <c r="P32" s="87"/>
      <c r="Q32" s="62"/>
      <c r="R32" s="61"/>
      <c r="S32" s="62"/>
      <c r="T32" s="61"/>
      <c r="U32" s="87"/>
      <c r="V32" s="62"/>
      <c r="W32" s="61"/>
      <c r="X32" s="62"/>
      <c r="Y32" s="61"/>
      <c r="Z32" s="87"/>
      <c r="AA32" s="63">
        <f aca="true" t="shared" si="5" ref="AA32:AD36">G32+L32+Q32+V32</f>
        <v>525</v>
      </c>
      <c r="AB32" s="64">
        <f t="shared" si="5"/>
        <v>89</v>
      </c>
      <c r="AC32" s="65">
        <f t="shared" si="5"/>
        <v>0</v>
      </c>
      <c r="AD32" s="66">
        <f t="shared" si="5"/>
        <v>0</v>
      </c>
    </row>
    <row r="33" spans="1:30" ht="19.5" customHeight="1">
      <c r="A33" s="653"/>
      <c r="B33" s="780"/>
      <c r="C33" s="653"/>
      <c r="D33" s="661"/>
      <c r="E33" s="663"/>
      <c r="F33" s="147" t="s">
        <v>15</v>
      </c>
      <c r="G33" s="67"/>
      <c r="H33" s="68"/>
      <c r="I33" s="67"/>
      <c r="J33" s="68"/>
      <c r="K33" s="88"/>
      <c r="L33" s="67"/>
      <c r="M33" s="68"/>
      <c r="N33" s="67"/>
      <c r="O33" s="68"/>
      <c r="P33" s="88"/>
      <c r="Q33" s="69"/>
      <c r="R33" s="70"/>
      <c r="S33" s="69"/>
      <c r="T33" s="70"/>
      <c r="U33" s="88"/>
      <c r="V33" s="69"/>
      <c r="W33" s="70"/>
      <c r="X33" s="69"/>
      <c r="Y33" s="70"/>
      <c r="Z33" s="88"/>
      <c r="AA33" s="71">
        <f t="shared" si="5"/>
        <v>0</v>
      </c>
      <c r="AB33" s="72">
        <f t="shared" si="5"/>
        <v>0</v>
      </c>
      <c r="AC33" s="73">
        <f t="shared" si="5"/>
        <v>0</v>
      </c>
      <c r="AD33" s="74">
        <f t="shared" si="5"/>
        <v>0</v>
      </c>
    </row>
    <row r="34" spans="1:30" ht="19.5" customHeight="1">
      <c r="A34" s="653"/>
      <c r="B34" s="780"/>
      <c r="C34" s="653"/>
      <c r="D34" s="661"/>
      <c r="E34" s="663"/>
      <c r="F34" s="147" t="s">
        <v>12</v>
      </c>
      <c r="G34" s="67">
        <v>939</v>
      </c>
      <c r="H34" s="68">
        <v>95.47</v>
      </c>
      <c r="I34" s="67"/>
      <c r="J34" s="68"/>
      <c r="K34" s="88">
        <v>95.47</v>
      </c>
      <c r="L34" s="67"/>
      <c r="M34" s="68"/>
      <c r="N34" s="67"/>
      <c r="O34" s="68"/>
      <c r="P34" s="88"/>
      <c r="Q34" s="69">
        <v>100</v>
      </c>
      <c r="R34" s="70">
        <v>57</v>
      </c>
      <c r="S34" s="69"/>
      <c r="T34" s="70"/>
      <c r="U34" s="88">
        <v>57</v>
      </c>
      <c r="V34" s="69"/>
      <c r="W34" s="70"/>
      <c r="X34" s="69"/>
      <c r="Y34" s="70"/>
      <c r="Z34" s="88"/>
      <c r="AA34" s="71">
        <f t="shared" si="5"/>
        <v>1039</v>
      </c>
      <c r="AB34" s="72">
        <f t="shared" si="5"/>
        <v>152.47</v>
      </c>
      <c r="AC34" s="73">
        <f t="shared" si="5"/>
        <v>0</v>
      </c>
      <c r="AD34" s="74">
        <f t="shared" si="5"/>
        <v>0</v>
      </c>
    </row>
    <row r="35" spans="1:30" ht="19.5" customHeight="1">
      <c r="A35" s="653"/>
      <c r="B35" s="780"/>
      <c r="C35" s="653"/>
      <c r="D35" s="661"/>
      <c r="E35" s="663"/>
      <c r="F35" s="147" t="s">
        <v>13</v>
      </c>
      <c r="G35" s="67"/>
      <c r="H35" s="68"/>
      <c r="I35" s="67"/>
      <c r="J35" s="68"/>
      <c r="K35" s="88"/>
      <c r="L35" s="67"/>
      <c r="M35" s="68"/>
      <c r="N35" s="67"/>
      <c r="O35" s="68"/>
      <c r="P35" s="88"/>
      <c r="Q35" s="69">
        <v>16</v>
      </c>
      <c r="R35" s="70">
        <v>8</v>
      </c>
      <c r="S35" s="69"/>
      <c r="T35" s="70"/>
      <c r="U35" s="88">
        <v>8</v>
      </c>
      <c r="V35" s="69">
        <v>100</v>
      </c>
      <c r="W35" s="70">
        <v>255</v>
      </c>
      <c r="X35" s="69"/>
      <c r="Y35" s="70"/>
      <c r="Z35" s="88">
        <v>255</v>
      </c>
      <c r="AA35" s="71">
        <f t="shared" si="5"/>
        <v>116</v>
      </c>
      <c r="AB35" s="72">
        <f t="shared" si="5"/>
        <v>263</v>
      </c>
      <c r="AC35" s="73">
        <f t="shared" si="5"/>
        <v>0</v>
      </c>
      <c r="AD35" s="74">
        <f t="shared" si="5"/>
        <v>0</v>
      </c>
    </row>
    <row r="36" spans="1:30" ht="19.5" customHeight="1" thickBot="1">
      <c r="A36" s="653"/>
      <c r="B36" s="780"/>
      <c r="C36" s="653"/>
      <c r="D36" s="661"/>
      <c r="E36" s="663"/>
      <c r="F36" s="148" t="s">
        <v>14</v>
      </c>
      <c r="G36" s="124"/>
      <c r="H36" s="212"/>
      <c r="I36" s="124"/>
      <c r="J36" s="212"/>
      <c r="K36" s="213"/>
      <c r="L36" s="124"/>
      <c r="M36" s="212"/>
      <c r="N36" s="124"/>
      <c r="O36" s="212"/>
      <c r="P36" s="213"/>
      <c r="Q36" s="214"/>
      <c r="R36" s="215"/>
      <c r="S36" s="214"/>
      <c r="T36" s="215"/>
      <c r="U36" s="213"/>
      <c r="V36" s="214"/>
      <c r="W36" s="215"/>
      <c r="X36" s="216"/>
      <c r="Y36" s="215"/>
      <c r="Z36" s="213"/>
      <c r="AA36" s="217">
        <f t="shared" si="5"/>
        <v>0</v>
      </c>
      <c r="AB36" s="218">
        <f t="shared" si="5"/>
        <v>0</v>
      </c>
      <c r="AC36" s="219">
        <f t="shared" si="5"/>
        <v>0</v>
      </c>
      <c r="AD36" s="220">
        <f t="shared" si="5"/>
        <v>0</v>
      </c>
    </row>
    <row r="37" spans="1:30" ht="18.75" customHeight="1" thickBot="1">
      <c r="A37" s="779" t="s">
        <v>9</v>
      </c>
      <c r="B37" s="618"/>
      <c r="C37" s="619"/>
      <c r="D37" s="619"/>
      <c r="E37" s="619"/>
      <c r="F37" s="619"/>
      <c r="G37" s="34">
        <f>G32+G33+G34+G35+G36</f>
        <v>1464</v>
      </c>
      <c r="H37" s="18">
        <f>SUM(H32:H36)</f>
        <v>184.47</v>
      </c>
      <c r="I37" s="17"/>
      <c r="J37" s="18"/>
      <c r="K37" s="18">
        <f>SUM(K32:K36)</f>
        <v>184.47</v>
      </c>
      <c r="L37" s="34">
        <f>SUM(L32:L36)</f>
        <v>0</v>
      </c>
      <c r="M37" s="18">
        <f>SUM(M32:M36)</f>
        <v>0</v>
      </c>
      <c r="N37" s="34"/>
      <c r="O37" s="18"/>
      <c r="P37" s="18">
        <f>SUM(P32:P36)</f>
        <v>0</v>
      </c>
      <c r="Q37" s="17">
        <f>SUM(Q32:Q36)</f>
        <v>116</v>
      </c>
      <c r="R37" s="17">
        <f>SUM(R32:R36)</f>
        <v>65</v>
      </c>
      <c r="S37" s="17"/>
      <c r="T37" s="18"/>
      <c r="U37" s="18">
        <f>SUM(U32:U36)</f>
        <v>65</v>
      </c>
      <c r="V37" s="17">
        <f>SUM(V32:V36)</f>
        <v>100</v>
      </c>
      <c r="W37" s="18">
        <f>SUM(W32:W36)</f>
        <v>255</v>
      </c>
      <c r="X37" s="34">
        <f>SUM(X35:X36)</f>
        <v>0</v>
      </c>
      <c r="Y37" s="18">
        <f>SUM(Y35:Y36)</f>
        <v>0</v>
      </c>
      <c r="Z37" s="18">
        <f>SUM(Z32:Z36)</f>
        <v>255</v>
      </c>
      <c r="AA37" s="90">
        <f>AA32+AA33+AA34+AA35+AA36</f>
        <v>1680</v>
      </c>
      <c r="AB37" s="91">
        <f>AB32+AB33+AB34+AB35+AB36</f>
        <v>504.47</v>
      </c>
      <c r="AC37" s="92">
        <f>AC32+AC33+AC34+AC35+AC36</f>
        <v>0</v>
      </c>
      <c r="AD37" s="93">
        <f>AD32+AD33+AD34+AD35+AD36</f>
        <v>0</v>
      </c>
    </row>
    <row r="38" spans="1:30" ht="18" customHeight="1">
      <c r="A38" s="652">
        <v>6</v>
      </c>
      <c r="B38" s="780" t="s">
        <v>109</v>
      </c>
      <c r="C38" s="652">
        <v>5744.11</v>
      </c>
      <c r="D38" s="660">
        <v>5643.41</v>
      </c>
      <c r="E38" s="662">
        <v>100.74</v>
      </c>
      <c r="F38" s="147" t="s">
        <v>11</v>
      </c>
      <c r="G38" s="60">
        <v>132</v>
      </c>
      <c r="H38" s="61">
        <v>30</v>
      </c>
      <c r="I38" s="60"/>
      <c r="J38" s="61"/>
      <c r="K38" s="87">
        <v>30</v>
      </c>
      <c r="L38" s="60">
        <v>235</v>
      </c>
      <c r="M38" s="61">
        <v>115</v>
      </c>
      <c r="N38" s="60"/>
      <c r="O38" s="61"/>
      <c r="P38" s="87">
        <v>115</v>
      </c>
      <c r="Q38" s="62">
        <v>50</v>
      </c>
      <c r="R38" s="61">
        <v>50</v>
      </c>
      <c r="S38" s="62"/>
      <c r="T38" s="61"/>
      <c r="U38" s="87">
        <v>50</v>
      </c>
      <c r="V38" s="62"/>
      <c r="W38" s="61"/>
      <c r="X38" s="62"/>
      <c r="Y38" s="61"/>
      <c r="Z38" s="87"/>
      <c r="AA38" s="63">
        <f aca="true" t="shared" si="6" ref="AA38:AD42">G38+L38+Q38+V38</f>
        <v>417</v>
      </c>
      <c r="AB38" s="64">
        <f t="shared" si="6"/>
        <v>195</v>
      </c>
      <c r="AC38" s="65">
        <f t="shared" si="6"/>
        <v>0</v>
      </c>
      <c r="AD38" s="66">
        <f t="shared" si="6"/>
        <v>0</v>
      </c>
    </row>
    <row r="39" spans="1:30" ht="18" customHeight="1">
      <c r="A39" s="653"/>
      <c r="B39" s="780"/>
      <c r="C39" s="653"/>
      <c r="D39" s="661"/>
      <c r="E39" s="663"/>
      <c r="F39" s="147" t="s">
        <v>15</v>
      </c>
      <c r="G39" s="67"/>
      <c r="H39" s="68"/>
      <c r="I39" s="67"/>
      <c r="J39" s="68"/>
      <c r="K39" s="88"/>
      <c r="L39" s="67"/>
      <c r="M39" s="68"/>
      <c r="N39" s="67"/>
      <c r="O39" s="68"/>
      <c r="P39" s="88"/>
      <c r="Q39" s="69"/>
      <c r="R39" s="70"/>
      <c r="S39" s="69"/>
      <c r="T39" s="70"/>
      <c r="U39" s="88"/>
      <c r="V39" s="69"/>
      <c r="W39" s="70"/>
      <c r="X39" s="69"/>
      <c r="Y39" s="70"/>
      <c r="Z39" s="88"/>
      <c r="AA39" s="71">
        <f t="shared" si="6"/>
        <v>0</v>
      </c>
      <c r="AB39" s="72">
        <f t="shared" si="6"/>
        <v>0</v>
      </c>
      <c r="AC39" s="73">
        <f t="shared" si="6"/>
        <v>0</v>
      </c>
      <c r="AD39" s="74">
        <f t="shared" si="6"/>
        <v>0</v>
      </c>
    </row>
    <row r="40" spans="1:30" ht="18" customHeight="1">
      <c r="A40" s="653"/>
      <c r="B40" s="780"/>
      <c r="C40" s="653"/>
      <c r="D40" s="661"/>
      <c r="E40" s="663"/>
      <c r="F40" s="147" t="s">
        <v>12</v>
      </c>
      <c r="G40" s="67"/>
      <c r="H40" s="68"/>
      <c r="I40" s="67"/>
      <c r="J40" s="68"/>
      <c r="K40" s="88"/>
      <c r="L40" s="67"/>
      <c r="M40" s="68"/>
      <c r="N40" s="67"/>
      <c r="O40" s="68"/>
      <c r="P40" s="88"/>
      <c r="Q40" s="69">
        <v>41</v>
      </c>
      <c r="R40" s="70">
        <v>23</v>
      </c>
      <c r="S40" s="69"/>
      <c r="T40" s="70"/>
      <c r="U40" s="88">
        <v>23</v>
      </c>
      <c r="V40" s="69">
        <v>12</v>
      </c>
      <c r="W40" s="70">
        <v>17.5</v>
      </c>
      <c r="X40" s="69"/>
      <c r="Y40" s="70"/>
      <c r="Z40" s="88">
        <v>17.5</v>
      </c>
      <c r="AA40" s="71">
        <f t="shared" si="6"/>
        <v>53</v>
      </c>
      <c r="AB40" s="72">
        <f t="shared" si="6"/>
        <v>40.5</v>
      </c>
      <c r="AC40" s="73">
        <f t="shared" si="6"/>
        <v>0</v>
      </c>
      <c r="AD40" s="74">
        <f t="shared" si="6"/>
        <v>0</v>
      </c>
    </row>
    <row r="41" spans="1:30" ht="18" customHeight="1">
      <c r="A41" s="653"/>
      <c r="B41" s="780"/>
      <c r="C41" s="653"/>
      <c r="D41" s="661"/>
      <c r="E41" s="663"/>
      <c r="F41" s="147" t="s">
        <v>13</v>
      </c>
      <c r="G41" s="67"/>
      <c r="H41" s="68"/>
      <c r="I41" s="67"/>
      <c r="J41" s="68"/>
      <c r="K41" s="88"/>
      <c r="L41" s="67"/>
      <c r="M41" s="68"/>
      <c r="N41" s="67"/>
      <c r="O41" s="68"/>
      <c r="P41" s="88"/>
      <c r="Q41" s="69"/>
      <c r="R41" s="70"/>
      <c r="S41" s="69"/>
      <c r="T41" s="70"/>
      <c r="U41" s="88"/>
      <c r="V41" s="69">
        <v>63</v>
      </c>
      <c r="W41" s="70">
        <v>70</v>
      </c>
      <c r="X41" s="69"/>
      <c r="Y41" s="70"/>
      <c r="Z41" s="88">
        <v>70</v>
      </c>
      <c r="AA41" s="71">
        <f t="shared" si="6"/>
        <v>63</v>
      </c>
      <c r="AB41" s="72">
        <f t="shared" si="6"/>
        <v>70</v>
      </c>
      <c r="AC41" s="73">
        <f t="shared" si="6"/>
        <v>0</v>
      </c>
      <c r="AD41" s="74">
        <f t="shared" si="6"/>
        <v>0</v>
      </c>
    </row>
    <row r="42" spans="1:30" ht="18" customHeight="1" thickBot="1">
      <c r="A42" s="653"/>
      <c r="B42" s="780"/>
      <c r="C42" s="653"/>
      <c r="D42" s="661"/>
      <c r="E42" s="663"/>
      <c r="F42" s="148" t="s">
        <v>14</v>
      </c>
      <c r="G42" s="124"/>
      <c r="H42" s="212"/>
      <c r="I42" s="124"/>
      <c r="J42" s="212"/>
      <c r="K42" s="213"/>
      <c r="L42" s="124"/>
      <c r="M42" s="212"/>
      <c r="N42" s="124"/>
      <c r="O42" s="212"/>
      <c r="P42" s="213"/>
      <c r="Q42" s="214"/>
      <c r="R42" s="215"/>
      <c r="S42" s="214"/>
      <c r="T42" s="215"/>
      <c r="U42" s="213"/>
      <c r="V42" s="214"/>
      <c r="W42" s="215"/>
      <c r="X42" s="216"/>
      <c r="Y42" s="215"/>
      <c r="Z42" s="213"/>
      <c r="AA42" s="217">
        <f t="shared" si="6"/>
        <v>0</v>
      </c>
      <c r="AB42" s="218">
        <f t="shared" si="6"/>
        <v>0</v>
      </c>
      <c r="AC42" s="219">
        <f t="shared" si="6"/>
        <v>0</v>
      </c>
      <c r="AD42" s="220">
        <f t="shared" si="6"/>
        <v>0</v>
      </c>
    </row>
    <row r="43" spans="1:30" ht="18" customHeight="1" thickBot="1">
      <c r="A43" s="779"/>
      <c r="B43" s="618"/>
      <c r="C43" s="619" t="s">
        <v>9</v>
      </c>
      <c r="D43" s="619"/>
      <c r="E43" s="619"/>
      <c r="F43" s="619"/>
      <c r="G43" s="34">
        <f>SUM(G38:G42)</f>
        <v>132</v>
      </c>
      <c r="H43" s="18">
        <f>SUM(H38:H42)</f>
        <v>30</v>
      </c>
      <c r="I43" s="17"/>
      <c r="J43" s="18"/>
      <c r="K43" s="18">
        <f>SUM(K38:K42)</f>
        <v>30</v>
      </c>
      <c r="L43" s="34">
        <f>SUM(L38:L42)</f>
        <v>235</v>
      </c>
      <c r="M43" s="18">
        <f>SUM(M38:M42)</f>
        <v>115</v>
      </c>
      <c r="N43" s="34"/>
      <c r="O43" s="18"/>
      <c r="P43" s="18">
        <f>SUM(P38:P42)</f>
        <v>115</v>
      </c>
      <c r="Q43" s="17">
        <f>SUM(Q38:Q42)</f>
        <v>91</v>
      </c>
      <c r="R43" s="17">
        <f>SUM(R38:R42)</f>
        <v>73</v>
      </c>
      <c r="S43" s="17"/>
      <c r="T43" s="18"/>
      <c r="U43" s="18">
        <f>SUM(U38:U42)</f>
        <v>73</v>
      </c>
      <c r="V43" s="17">
        <f>SUM(V38:V42)</f>
        <v>75</v>
      </c>
      <c r="W43" s="18">
        <f>SUM(W38:W42)</f>
        <v>87.5</v>
      </c>
      <c r="X43" s="34"/>
      <c r="Y43" s="18"/>
      <c r="Z43" s="18">
        <v>87.5</v>
      </c>
      <c r="AA43" s="90">
        <f>AA38+AA39+AA40+AA41+AA42</f>
        <v>533</v>
      </c>
      <c r="AB43" s="91">
        <f>AB38+AB39+AB40+AB41+AB42</f>
        <v>305.5</v>
      </c>
      <c r="AC43" s="92">
        <f>AC38+AC39+AC40+AC41+AC42</f>
        <v>0</v>
      </c>
      <c r="AD43" s="93">
        <f>AD38+AD39+AD40+AD41+AD42</f>
        <v>0</v>
      </c>
    </row>
    <row r="44" spans="1:30" ht="0.75" customHeight="1" thickBot="1">
      <c r="A44" s="652">
        <v>7</v>
      </c>
      <c r="B44" s="780" t="s">
        <v>110</v>
      </c>
      <c r="C44" s="652">
        <v>3135.61</v>
      </c>
      <c r="D44" s="660">
        <v>3120.93</v>
      </c>
      <c r="E44" s="662">
        <v>14.68</v>
      </c>
      <c r="F44" s="147" t="s">
        <v>11</v>
      </c>
      <c r="G44" s="60"/>
      <c r="H44" s="61"/>
      <c r="I44" s="60"/>
      <c r="J44" s="61"/>
      <c r="K44" s="87"/>
      <c r="L44" s="60"/>
      <c r="M44" s="61"/>
      <c r="N44" s="60"/>
      <c r="O44" s="61"/>
      <c r="P44" s="87"/>
      <c r="Q44" s="62"/>
      <c r="R44" s="61"/>
      <c r="S44" s="62"/>
      <c r="T44" s="61"/>
      <c r="U44" s="87"/>
      <c r="V44" s="62"/>
      <c r="W44" s="61"/>
      <c r="X44" s="62"/>
      <c r="Y44" s="61"/>
      <c r="Z44" s="87"/>
      <c r="AA44" s="63"/>
      <c r="AB44" s="64"/>
      <c r="AC44" s="65"/>
      <c r="AD44" s="66"/>
    </row>
    <row r="45" spans="1:30" ht="18" customHeight="1" hidden="1" thickBot="1">
      <c r="A45" s="653"/>
      <c r="B45" s="780"/>
      <c r="C45" s="653"/>
      <c r="D45" s="661"/>
      <c r="E45" s="663"/>
      <c r="F45" s="147" t="s">
        <v>15</v>
      </c>
      <c r="G45" s="67"/>
      <c r="H45" s="68"/>
      <c r="I45" s="67"/>
      <c r="J45" s="68"/>
      <c r="K45" s="88"/>
      <c r="L45" s="67"/>
      <c r="M45" s="68"/>
      <c r="N45" s="67"/>
      <c r="O45" s="68"/>
      <c r="P45" s="88"/>
      <c r="Q45" s="69"/>
      <c r="R45" s="70"/>
      <c r="S45" s="69"/>
      <c r="T45" s="70"/>
      <c r="U45" s="88"/>
      <c r="V45" s="69"/>
      <c r="W45" s="70"/>
      <c r="X45" s="69"/>
      <c r="Y45" s="70"/>
      <c r="Z45" s="88"/>
      <c r="AA45" s="71"/>
      <c r="AB45" s="72"/>
      <c r="AC45" s="73"/>
      <c r="AD45" s="74"/>
    </row>
    <row r="46" spans="1:30" ht="18" customHeight="1" hidden="1" thickBot="1">
      <c r="A46" s="653"/>
      <c r="B46" s="780"/>
      <c r="C46" s="653"/>
      <c r="D46" s="661"/>
      <c r="E46" s="663"/>
      <c r="F46" s="147" t="s">
        <v>12</v>
      </c>
      <c r="G46" s="67"/>
      <c r="H46" s="68"/>
      <c r="I46" s="67"/>
      <c r="J46" s="68"/>
      <c r="K46" s="88"/>
      <c r="L46" s="67"/>
      <c r="M46" s="68"/>
      <c r="N46" s="67"/>
      <c r="O46" s="68"/>
      <c r="P46" s="88"/>
      <c r="Q46" s="69"/>
      <c r="R46" s="70"/>
      <c r="S46" s="69"/>
      <c r="T46" s="70"/>
      <c r="U46" s="88"/>
      <c r="V46" s="69"/>
      <c r="W46" s="70"/>
      <c r="X46" s="69"/>
      <c r="Y46" s="70"/>
      <c r="Z46" s="88"/>
      <c r="AA46" s="71"/>
      <c r="AB46" s="72"/>
      <c r="AC46" s="73"/>
      <c r="AD46" s="74"/>
    </row>
    <row r="47" spans="1:30" ht="18" customHeight="1" hidden="1" thickBot="1">
      <c r="A47" s="653"/>
      <c r="B47" s="780"/>
      <c r="C47" s="653"/>
      <c r="D47" s="661"/>
      <c r="E47" s="663"/>
      <c r="F47" s="147" t="s">
        <v>13</v>
      </c>
      <c r="G47" s="67"/>
      <c r="H47" s="68"/>
      <c r="I47" s="67"/>
      <c r="J47" s="68"/>
      <c r="K47" s="88"/>
      <c r="L47" s="67"/>
      <c r="M47" s="68"/>
      <c r="N47" s="67"/>
      <c r="O47" s="68"/>
      <c r="P47" s="88"/>
      <c r="Q47" s="69"/>
      <c r="R47" s="70"/>
      <c r="S47" s="69"/>
      <c r="T47" s="70"/>
      <c r="U47" s="88"/>
      <c r="V47" s="69"/>
      <c r="W47" s="70"/>
      <c r="X47" s="69"/>
      <c r="Y47" s="70"/>
      <c r="Z47" s="88"/>
      <c r="AA47" s="71"/>
      <c r="AB47" s="72"/>
      <c r="AC47" s="73"/>
      <c r="AD47" s="74"/>
    </row>
    <row r="48" spans="1:30" ht="18" customHeight="1" hidden="1" thickBot="1">
      <c r="A48" s="653"/>
      <c r="B48" s="780"/>
      <c r="C48" s="653"/>
      <c r="D48" s="661"/>
      <c r="E48" s="663"/>
      <c r="F48" s="148" t="s">
        <v>14</v>
      </c>
      <c r="G48" s="124"/>
      <c r="H48" s="212"/>
      <c r="I48" s="124"/>
      <c r="J48" s="212"/>
      <c r="K48" s="213"/>
      <c r="L48" s="124"/>
      <c r="M48" s="212"/>
      <c r="N48" s="124"/>
      <c r="O48" s="212"/>
      <c r="P48" s="213"/>
      <c r="Q48" s="214"/>
      <c r="R48" s="215"/>
      <c r="S48" s="214"/>
      <c r="T48" s="215"/>
      <c r="U48" s="213"/>
      <c r="V48" s="214"/>
      <c r="W48" s="215"/>
      <c r="X48" s="216"/>
      <c r="Y48" s="215"/>
      <c r="Z48" s="213"/>
      <c r="AA48" s="217"/>
      <c r="AB48" s="218"/>
      <c r="AC48" s="219"/>
      <c r="AD48" s="220"/>
    </row>
    <row r="49" spans="1:30" ht="18" customHeight="1" hidden="1" thickBot="1">
      <c r="A49" s="779" t="s">
        <v>9</v>
      </c>
      <c r="B49" s="618"/>
      <c r="C49" s="619"/>
      <c r="D49" s="619"/>
      <c r="E49" s="619"/>
      <c r="F49" s="619"/>
      <c r="G49" s="34">
        <f>SUM(G44:G48)</f>
        <v>0</v>
      </c>
      <c r="H49" s="18">
        <f>SUM(H44:H48)</f>
        <v>0</v>
      </c>
      <c r="I49" s="17"/>
      <c r="J49" s="18"/>
      <c r="K49" s="18">
        <f>SUM(K44:K48)</f>
        <v>0</v>
      </c>
      <c r="L49" s="34">
        <f>SUM(L44:L48)</f>
        <v>0</v>
      </c>
      <c r="M49" s="18">
        <f>SUM(M44:M48)</f>
        <v>0</v>
      </c>
      <c r="N49" s="34"/>
      <c r="O49" s="18"/>
      <c r="P49" s="18">
        <f>SUM(P44:P48)</f>
        <v>0</v>
      </c>
      <c r="Q49" s="17">
        <f>SUM(Q44:Q48)</f>
        <v>0</v>
      </c>
      <c r="R49" s="17">
        <f>SUM(R44:R48)</f>
        <v>0</v>
      </c>
      <c r="S49" s="17"/>
      <c r="T49" s="18"/>
      <c r="U49" s="18">
        <f>SUM(U44:U48)</f>
        <v>0</v>
      </c>
      <c r="V49" s="17">
        <f>SUM(V44:V48)</f>
        <v>0</v>
      </c>
      <c r="W49" s="18">
        <f>SUM(W44:W48)</f>
        <v>0</v>
      </c>
      <c r="X49" s="34"/>
      <c r="Y49" s="18"/>
      <c r="Z49" s="18">
        <f>SUM(Z44:Z48)</f>
        <v>0</v>
      </c>
      <c r="AA49" s="90">
        <f>AA44+AA45+AA46+AA47+AA48</f>
        <v>0</v>
      </c>
      <c r="AB49" s="91">
        <f>AB44+AB45+AB46+AB47+AB48</f>
        <v>0</v>
      </c>
      <c r="AC49" s="92">
        <f>AC44+AC45+AC46+AC47+AC48</f>
        <v>0</v>
      </c>
      <c r="AD49" s="93">
        <f>AD44+AD45+AD46+AD47+AD48</f>
        <v>0</v>
      </c>
    </row>
    <row r="50" spans="1:30" ht="16.5" customHeight="1">
      <c r="A50" s="652">
        <v>8</v>
      </c>
      <c r="B50" s="780" t="s">
        <v>111</v>
      </c>
      <c r="C50" s="652">
        <v>1649.6</v>
      </c>
      <c r="D50" s="660">
        <v>1597.53</v>
      </c>
      <c r="E50" s="662">
        <v>52.07</v>
      </c>
      <c r="F50" s="147" t="s">
        <v>11</v>
      </c>
      <c r="G50" s="60"/>
      <c r="H50" s="61"/>
      <c r="I50" s="60"/>
      <c r="J50" s="61"/>
      <c r="K50" s="87"/>
      <c r="L50" s="60"/>
      <c r="M50" s="61"/>
      <c r="N50" s="60"/>
      <c r="O50" s="61"/>
      <c r="P50" s="87"/>
      <c r="Q50" s="62">
        <v>38</v>
      </c>
      <c r="R50" s="61">
        <v>30</v>
      </c>
      <c r="S50" s="62"/>
      <c r="T50" s="61"/>
      <c r="U50" s="87">
        <v>30</v>
      </c>
      <c r="V50" s="62">
        <v>212</v>
      </c>
      <c r="W50" s="61">
        <v>220</v>
      </c>
      <c r="X50" s="62"/>
      <c r="Y50" s="61"/>
      <c r="Z50" s="87">
        <v>220</v>
      </c>
      <c r="AA50" s="63">
        <f aca="true" t="shared" si="7" ref="AA50:AD54">G50+L50+Q50+V50</f>
        <v>250</v>
      </c>
      <c r="AB50" s="64">
        <f t="shared" si="7"/>
        <v>250</v>
      </c>
      <c r="AC50" s="65">
        <f t="shared" si="7"/>
        <v>0</v>
      </c>
      <c r="AD50" s="66">
        <f t="shared" si="7"/>
        <v>0</v>
      </c>
    </row>
    <row r="51" spans="1:30" ht="16.5" customHeight="1">
      <c r="A51" s="653"/>
      <c r="B51" s="780"/>
      <c r="C51" s="653"/>
      <c r="D51" s="661"/>
      <c r="E51" s="663"/>
      <c r="F51" s="147" t="s">
        <v>15</v>
      </c>
      <c r="G51" s="67"/>
      <c r="H51" s="68"/>
      <c r="I51" s="67"/>
      <c r="J51" s="68"/>
      <c r="K51" s="88"/>
      <c r="L51" s="67"/>
      <c r="M51" s="68"/>
      <c r="N51" s="67"/>
      <c r="O51" s="68"/>
      <c r="P51" s="88"/>
      <c r="Q51" s="69"/>
      <c r="R51" s="70"/>
      <c r="S51" s="69"/>
      <c r="T51" s="70"/>
      <c r="U51" s="88"/>
      <c r="V51" s="69"/>
      <c r="W51" s="70"/>
      <c r="X51" s="69"/>
      <c r="Y51" s="70"/>
      <c r="Z51" s="88"/>
      <c r="AA51" s="71">
        <f t="shared" si="7"/>
        <v>0</v>
      </c>
      <c r="AB51" s="72">
        <f t="shared" si="7"/>
        <v>0</v>
      </c>
      <c r="AC51" s="73">
        <f t="shared" si="7"/>
        <v>0</v>
      </c>
      <c r="AD51" s="74">
        <f t="shared" si="7"/>
        <v>0</v>
      </c>
    </row>
    <row r="52" spans="1:30" ht="16.5" customHeight="1">
      <c r="A52" s="653"/>
      <c r="B52" s="780"/>
      <c r="C52" s="653"/>
      <c r="D52" s="661"/>
      <c r="E52" s="663"/>
      <c r="F52" s="147" t="s">
        <v>12</v>
      </c>
      <c r="G52" s="67"/>
      <c r="H52" s="68"/>
      <c r="I52" s="67"/>
      <c r="J52" s="68"/>
      <c r="K52" s="88"/>
      <c r="L52" s="67"/>
      <c r="M52" s="68"/>
      <c r="N52" s="67"/>
      <c r="O52" s="68"/>
      <c r="P52" s="88"/>
      <c r="Q52" s="69">
        <v>18</v>
      </c>
      <c r="R52" s="70">
        <v>10</v>
      </c>
      <c r="S52" s="69"/>
      <c r="T52" s="70"/>
      <c r="U52" s="88">
        <v>10</v>
      </c>
      <c r="V52" s="69">
        <v>9</v>
      </c>
      <c r="W52" s="70">
        <v>10</v>
      </c>
      <c r="X52" s="69"/>
      <c r="Y52" s="70"/>
      <c r="Z52" s="88">
        <v>10</v>
      </c>
      <c r="AA52" s="71">
        <f t="shared" si="7"/>
        <v>27</v>
      </c>
      <c r="AB52" s="72">
        <f t="shared" si="7"/>
        <v>20</v>
      </c>
      <c r="AC52" s="73">
        <f t="shared" si="7"/>
        <v>0</v>
      </c>
      <c r="AD52" s="74">
        <f t="shared" si="7"/>
        <v>0</v>
      </c>
    </row>
    <row r="53" spans="1:30" ht="16.5" customHeight="1">
      <c r="A53" s="653"/>
      <c r="B53" s="780"/>
      <c r="C53" s="653"/>
      <c r="D53" s="661"/>
      <c r="E53" s="663"/>
      <c r="F53" s="147" t="s">
        <v>13</v>
      </c>
      <c r="G53" s="67"/>
      <c r="H53" s="68"/>
      <c r="I53" s="67"/>
      <c r="J53" s="68"/>
      <c r="K53" s="88"/>
      <c r="L53" s="67"/>
      <c r="M53" s="68"/>
      <c r="N53" s="67"/>
      <c r="O53" s="68"/>
      <c r="P53" s="88"/>
      <c r="Q53" s="69"/>
      <c r="R53" s="70"/>
      <c r="S53" s="69"/>
      <c r="T53" s="70"/>
      <c r="U53" s="88"/>
      <c r="V53" s="69"/>
      <c r="W53" s="70"/>
      <c r="X53" s="69"/>
      <c r="Y53" s="70"/>
      <c r="Z53" s="88"/>
      <c r="AA53" s="71">
        <f t="shared" si="7"/>
        <v>0</v>
      </c>
      <c r="AB53" s="72">
        <f t="shared" si="7"/>
        <v>0</v>
      </c>
      <c r="AC53" s="73">
        <f t="shared" si="7"/>
        <v>0</v>
      </c>
      <c r="AD53" s="74">
        <f t="shared" si="7"/>
        <v>0</v>
      </c>
    </row>
    <row r="54" spans="1:30" ht="16.5" customHeight="1" thickBot="1">
      <c r="A54" s="653"/>
      <c r="B54" s="780"/>
      <c r="C54" s="653"/>
      <c r="D54" s="661"/>
      <c r="E54" s="663"/>
      <c r="F54" s="148" t="s">
        <v>14</v>
      </c>
      <c r="G54" s="124"/>
      <c r="H54" s="212"/>
      <c r="I54" s="124"/>
      <c r="J54" s="212"/>
      <c r="K54" s="213"/>
      <c r="L54" s="124"/>
      <c r="M54" s="212"/>
      <c r="N54" s="124"/>
      <c r="O54" s="212"/>
      <c r="P54" s="213"/>
      <c r="Q54" s="214"/>
      <c r="R54" s="215"/>
      <c r="S54" s="214"/>
      <c r="T54" s="215"/>
      <c r="U54" s="213"/>
      <c r="V54" s="214"/>
      <c r="W54" s="215"/>
      <c r="X54" s="216"/>
      <c r="Y54" s="215"/>
      <c r="Z54" s="213"/>
      <c r="AA54" s="217">
        <f t="shared" si="7"/>
        <v>0</v>
      </c>
      <c r="AB54" s="218">
        <f t="shared" si="7"/>
        <v>0</v>
      </c>
      <c r="AC54" s="219">
        <f t="shared" si="7"/>
        <v>0</v>
      </c>
      <c r="AD54" s="220">
        <f t="shared" si="7"/>
        <v>0</v>
      </c>
    </row>
    <row r="55" spans="1:30" ht="16.5" customHeight="1" thickBot="1">
      <c r="A55" s="779"/>
      <c r="B55" s="618" t="s">
        <v>9</v>
      </c>
      <c r="C55" s="619"/>
      <c r="D55" s="619"/>
      <c r="E55" s="619"/>
      <c r="F55" s="784"/>
      <c r="G55" s="221">
        <f aca="true" t="shared" si="8" ref="G55:Z55">G50+G51+G52+G53+G54</f>
        <v>0</v>
      </c>
      <c r="H55" s="222">
        <f t="shared" si="8"/>
        <v>0</v>
      </c>
      <c r="I55" s="223">
        <f t="shared" si="8"/>
        <v>0</v>
      </c>
      <c r="J55" s="222">
        <f t="shared" si="8"/>
        <v>0</v>
      </c>
      <c r="K55" s="222">
        <f t="shared" si="8"/>
        <v>0</v>
      </c>
      <c r="L55" s="221">
        <f t="shared" si="8"/>
        <v>0</v>
      </c>
      <c r="M55" s="222">
        <f t="shared" si="8"/>
        <v>0</v>
      </c>
      <c r="N55" s="221">
        <f t="shared" si="8"/>
        <v>0</v>
      </c>
      <c r="O55" s="222">
        <f t="shared" si="8"/>
        <v>0</v>
      </c>
      <c r="P55" s="222">
        <f t="shared" si="8"/>
        <v>0</v>
      </c>
      <c r="Q55" s="223">
        <f t="shared" si="8"/>
        <v>56</v>
      </c>
      <c r="R55" s="223">
        <f t="shared" si="8"/>
        <v>40</v>
      </c>
      <c r="S55" s="223">
        <f t="shared" si="8"/>
        <v>0</v>
      </c>
      <c r="T55" s="222">
        <f t="shared" si="8"/>
        <v>0</v>
      </c>
      <c r="U55" s="222">
        <f>U50+U51+U52+U53+U54</f>
        <v>40</v>
      </c>
      <c r="V55" s="223">
        <f t="shared" si="8"/>
        <v>221</v>
      </c>
      <c r="W55" s="222">
        <f t="shared" si="8"/>
        <v>230</v>
      </c>
      <c r="X55" s="221">
        <f t="shared" si="8"/>
        <v>0</v>
      </c>
      <c r="Y55" s="222">
        <f t="shared" si="8"/>
        <v>0</v>
      </c>
      <c r="Z55" s="222">
        <f t="shared" si="8"/>
        <v>230</v>
      </c>
      <c r="AA55" s="224">
        <f>AA50+AA51+AA52+AA53+AA54</f>
        <v>277</v>
      </c>
      <c r="AB55" s="225">
        <f>AB50+AB51+AB52+AB53+AB54</f>
        <v>270</v>
      </c>
      <c r="AC55" s="226">
        <f>AC50+AC51+AC52+AC53+AC54</f>
        <v>0</v>
      </c>
      <c r="AD55" s="227">
        <f>AD50+AD51+AD52+AD53+AD54</f>
        <v>0</v>
      </c>
    </row>
    <row r="56" spans="1:30" ht="16.5" customHeight="1">
      <c r="A56" s="652">
        <v>9</v>
      </c>
      <c r="B56" s="780"/>
      <c r="C56" s="662">
        <f>C8+C14+C32+C38+C50</f>
        <v>16453.679999999997</v>
      </c>
      <c r="D56" s="662">
        <f>D8+D14+D32+D38+D50</f>
        <v>15931.050000000001</v>
      </c>
      <c r="E56" s="781">
        <f>E8+E14+E32+E38+E50</f>
        <v>522.6700000000001</v>
      </c>
      <c r="F56" s="234" t="s">
        <v>11</v>
      </c>
      <c r="G56" s="60">
        <f aca="true" t="shared" si="9" ref="G56:V56">G8+G14+G20+G26+G32+G38+G44+G50</f>
        <v>1205</v>
      </c>
      <c r="H56" s="60">
        <f t="shared" si="9"/>
        <v>234.56799999999998</v>
      </c>
      <c r="I56" s="60">
        <f t="shared" si="9"/>
        <v>0</v>
      </c>
      <c r="J56" s="60">
        <f t="shared" si="9"/>
        <v>0</v>
      </c>
      <c r="K56" s="87">
        <f t="shared" si="9"/>
        <v>234.56799999999998</v>
      </c>
      <c r="L56" s="60">
        <f t="shared" si="9"/>
        <v>395</v>
      </c>
      <c r="M56" s="60">
        <f t="shared" si="9"/>
        <v>212</v>
      </c>
      <c r="N56" s="60">
        <f t="shared" si="9"/>
        <v>0</v>
      </c>
      <c r="O56" s="60">
        <f t="shared" si="9"/>
        <v>0</v>
      </c>
      <c r="P56" s="87">
        <f t="shared" si="9"/>
        <v>212</v>
      </c>
      <c r="Q56" s="60">
        <f t="shared" si="9"/>
        <v>395</v>
      </c>
      <c r="R56" s="60">
        <f t="shared" si="9"/>
        <v>231.548</v>
      </c>
      <c r="S56" s="60">
        <f t="shared" si="9"/>
        <v>0</v>
      </c>
      <c r="T56" s="60">
        <f t="shared" si="9"/>
        <v>0</v>
      </c>
      <c r="U56" s="87">
        <f t="shared" si="9"/>
        <v>231.548</v>
      </c>
      <c r="V56" s="60">
        <f t="shared" si="9"/>
        <v>212</v>
      </c>
      <c r="W56" s="60">
        <f aca="true" t="shared" si="10" ref="W56:AD56">W8+W14+W20+W26+W32+W38+W44+W50</f>
        <v>220</v>
      </c>
      <c r="X56" s="60">
        <f t="shared" si="10"/>
        <v>0</v>
      </c>
      <c r="Y56" s="60">
        <f t="shared" si="10"/>
        <v>0</v>
      </c>
      <c r="Z56" s="87">
        <f t="shared" si="10"/>
        <v>220</v>
      </c>
      <c r="AA56" s="237">
        <f t="shared" si="10"/>
        <v>2207</v>
      </c>
      <c r="AB56" s="126">
        <f t="shared" si="10"/>
        <v>898.116</v>
      </c>
      <c r="AC56" s="237">
        <f t="shared" si="10"/>
        <v>0</v>
      </c>
      <c r="AD56" s="238">
        <f t="shared" si="10"/>
        <v>0</v>
      </c>
    </row>
    <row r="57" spans="1:30" ht="16.5" customHeight="1">
      <c r="A57" s="653"/>
      <c r="B57" s="780"/>
      <c r="C57" s="663"/>
      <c r="D57" s="663"/>
      <c r="E57" s="782"/>
      <c r="F57" s="235" t="s">
        <v>15</v>
      </c>
      <c r="G57" s="98">
        <f aca="true" t="shared" si="11" ref="G57:K60">G9+G15+G21+G27+G33+G39+G45+G51</f>
        <v>10</v>
      </c>
      <c r="H57" s="98">
        <f t="shared" si="11"/>
        <v>1</v>
      </c>
      <c r="I57" s="98">
        <f t="shared" si="11"/>
        <v>0</v>
      </c>
      <c r="J57" s="98">
        <f t="shared" si="11"/>
        <v>0</v>
      </c>
      <c r="K57" s="88">
        <f t="shared" si="11"/>
        <v>1</v>
      </c>
      <c r="L57" s="98">
        <f aca="true" t="shared" si="12" ref="L57:Z60">+L9+L15+L21+L27+L33+L39+L45+L51</f>
        <v>0</v>
      </c>
      <c r="M57" s="70">
        <f t="shared" si="12"/>
        <v>0</v>
      </c>
      <c r="N57" s="98">
        <f t="shared" si="12"/>
        <v>0</v>
      </c>
      <c r="O57" s="70">
        <f t="shared" si="12"/>
        <v>0</v>
      </c>
      <c r="P57" s="88">
        <f>P9+P15+P21+P27+P33+P39+P45+P51</f>
        <v>0</v>
      </c>
      <c r="Q57" s="69">
        <f t="shared" si="12"/>
        <v>0</v>
      </c>
      <c r="R57" s="70">
        <f t="shared" si="12"/>
        <v>0</v>
      </c>
      <c r="S57" s="69">
        <f t="shared" si="12"/>
        <v>0</v>
      </c>
      <c r="T57" s="70">
        <f t="shared" si="12"/>
        <v>0</v>
      </c>
      <c r="U57" s="88">
        <f t="shared" si="12"/>
        <v>0</v>
      </c>
      <c r="V57" s="69">
        <f t="shared" si="12"/>
        <v>0</v>
      </c>
      <c r="W57" s="70">
        <f t="shared" si="12"/>
        <v>0</v>
      </c>
      <c r="X57" s="69">
        <f t="shared" si="12"/>
        <v>0</v>
      </c>
      <c r="Y57" s="70">
        <f t="shared" si="12"/>
        <v>0</v>
      </c>
      <c r="Z57" s="88">
        <f t="shared" si="12"/>
        <v>0</v>
      </c>
      <c r="AA57" s="163">
        <f aca="true" t="shared" si="13" ref="AA57:AD60">G57+L57+Q57+V57</f>
        <v>10</v>
      </c>
      <c r="AB57" s="129">
        <f t="shared" si="13"/>
        <v>1</v>
      </c>
      <c r="AC57" s="130">
        <f t="shared" si="13"/>
        <v>0</v>
      </c>
      <c r="AD57" s="131">
        <f t="shared" si="13"/>
        <v>0</v>
      </c>
    </row>
    <row r="58" spans="1:30" ht="16.5" customHeight="1">
      <c r="A58" s="653"/>
      <c r="B58" s="780"/>
      <c r="C58" s="663"/>
      <c r="D58" s="663"/>
      <c r="E58" s="782"/>
      <c r="F58" s="235" t="s">
        <v>12</v>
      </c>
      <c r="G58" s="98">
        <f t="shared" si="11"/>
        <v>939</v>
      </c>
      <c r="H58" s="98">
        <f t="shared" si="11"/>
        <v>95.47</v>
      </c>
      <c r="I58" s="98">
        <f t="shared" si="11"/>
        <v>0</v>
      </c>
      <c r="J58" s="98">
        <f t="shared" si="11"/>
        <v>0</v>
      </c>
      <c r="K58" s="88">
        <f t="shared" si="11"/>
        <v>95.47</v>
      </c>
      <c r="L58" s="98">
        <f t="shared" si="12"/>
        <v>90</v>
      </c>
      <c r="M58" s="70">
        <f t="shared" si="12"/>
        <v>51</v>
      </c>
      <c r="N58" s="98">
        <f t="shared" si="12"/>
        <v>0</v>
      </c>
      <c r="O58" s="70">
        <f t="shared" si="12"/>
        <v>0</v>
      </c>
      <c r="P58" s="88">
        <f>P10+P16+P22+P28+P34+P40+P46+P52</f>
        <v>51</v>
      </c>
      <c r="Q58" s="69">
        <f t="shared" si="12"/>
        <v>159</v>
      </c>
      <c r="R58" s="70">
        <f t="shared" si="12"/>
        <v>90</v>
      </c>
      <c r="S58" s="69">
        <f t="shared" si="12"/>
        <v>0</v>
      </c>
      <c r="T58" s="70">
        <f t="shared" si="12"/>
        <v>0</v>
      </c>
      <c r="U58" s="88">
        <f t="shared" si="12"/>
        <v>90</v>
      </c>
      <c r="V58" s="69">
        <f t="shared" si="12"/>
        <v>171</v>
      </c>
      <c r="W58" s="70">
        <f t="shared" si="12"/>
        <v>282.5</v>
      </c>
      <c r="X58" s="69">
        <f t="shared" si="12"/>
        <v>0</v>
      </c>
      <c r="Y58" s="70">
        <f t="shared" si="12"/>
        <v>0</v>
      </c>
      <c r="Z58" s="88">
        <f t="shared" si="12"/>
        <v>282.5</v>
      </c>
      <c r="AA58" s="163">
        <f t="shared" si="13"/>
        <v>1359</v>
      </c>
      <c r="AB58" s="129">
        <f t="shared" si="13"/>
        <v>518.97</v>
      </c>
      <c r="AC58" s="130">
        <f t="shared" si="13"/>
        <v>0</v>
      </c>
      <c r="AD58" s="131">
        <f t="shared" si="13"/>
        <v>0</v>
      </c>
    </row>
    <row r="59" spans="1:30" ht="16.5" customHeight="1">
      <c r="A59" s="653"/>
      <c r="B59" s="780"/>
      <c r="C59" s="663"/>
      <c r="D59" s="663"/>
      <c r="E59" s="782"/>
      <c r="F59" s="235" t="s">
        <v>13</v>
      </c>
      <c r="G59" s="98">
        <f t="shared" si="11"/>
        <v>0</v>
      </c>
      <c r="H59" s="98">
        <f t="shared" si="11"/>
        <v>0</v>
      </c>
      <c r="I59" s="98">
        <f t="shared" si="11"/>
        <v>0</v>
      </c>
      <c r="J59" s="98">
        <f t="shared" si="11"/>
        <v>0</v>
      </c>
      <c r="K59" s="88">
        <f t="shared" si="11"/>
        <v>0</v>
      </c>
      <c r="L59" s="98">
        <f t="shared" si="12"/>
        <v>0</v>
      </c>
      <c r="M59" s="70">
        <f t="shared" si="12"/>
        <v>0</v>
      </c>
      <c r="N59" s="98">
        <f t="shared" si="12"/>
        <v>0</v>
      </c>
      <c r="O59" s="70">
        <f t="shared" si="12"/>
        <v>0</v>
      </c>
      <c r="P59" s="88">
        <f>P11+P17+P23+P29+P35+P41+P47+P53</f>
        <v>0</v>
      </c>
      <c r="Q59" s="69">
        <f t="shared" si="12"/>
        <v>30</v>
      </c>
      <c r="R59" s="70">
        <f t="shared" si="12"/>
        <v>15</v>
      </c>
      <c r="S59" s="69">
        <f t="shared" si="12"/>
        <v>0</v>
      </c>
      <c r="T59" s="70">
        <f t="shared" si="12"/>
        <v>0</v>
      </c>
      <c r="U59" s="88">
        <f t="shared" si="12"/>
        <v>15</v>
      </c>
      <c r="V59" s="69">
        <f t="shared" si="12"/>
        <v>163</v>
      </c>
      <c r="W59" s="70">
        <f t="shared" si="12"/>
        <v>325</v>
      </c>
      <c r="X59" s="69">
        <f t="shared" si="12"/>
        <v>0</v>
      </c>
      <c r="Y59" s="70">
        <f t="shared" si="12"/>
        <v>0</v>
      </c>
      <c r="Z59" s="88">
        <f t="shared" si="12"/>
        <v>325</v>
      </c>
      <c r="AA59" s="163">
        <f t="shared" si="13"/>
        <v>193</v>
      </c>
      <c r="AB59" s="129">
        <f t="shared" si="13"/>
        <v>340</v>
      </c>
      <c r="AC59" s="130">
        <f t="shared" si="13"/>
        <v>0</v>
      </c>
      <c r="AD59" s="131">
        <f t="shared" si="13"/>
        <v>0</v>
      </c>
    </row>
    <row r="60" spans="1:30" ht="16.5" customHeight="1" thickBot="1">
      <c r="A60" s="653"/>
      <c r="B60" s="780"/>
      <c r="C60" s="663"/>
      <c r="D60" s="663"/>
      <c r="E60" s="782"/>
      <c r="F60" s="236" t="s">
        <v>14</v>
      </c>
      <c r="G60" s="99">
        <f t="shared" si="11"/>
        <v>0</v>
      </c>
      <c r="H60" s="99">
        <f t="shared" si="11"/>
        <v>0</v>
      </c>
      <c r="I60" s="99">
        <f t="shared" si="11"/>
        <v>0</v>
      </c>
      <c r="J60" s="99">
        <f t="shared" si="11"/>
        <v>0</v>
      </c>
      <c r="K60" s="89">
        <f t="shared" si="11"/>
        <v>0</v>
      </c>
      <c r="L60" s="99">
        <f t="shared" si="12"/>
        <v>0</v>
      </c>
      <c r="M60" s="78">
        <f t="shared" si="12"/>
        <v>0</v>
      </c>
      <c r="N60" s="99">
        <f t="shared" si="12"/>
        <v>0</v>
      </c>
      <c r="O60" s="78">
        <f t="shared" si="12"/>
        <v>0</v>
      </c>
      <c r="P60" s="89">
        <f>P12+P18+P24+P30+P36+P42+P48+P54</f>
        <v>0</v>
      </c>
      <c r="Q60" s="77">
        <f t="shared" si="12"/>
        <v>0</v>
      </c>
      <c r="R60" s="78">
        <f t="shared" si="12"/>
        <v>0</v>
      </c>
      <c r="S60" s="77">
        <f t="shared" si="12"/>
        <v>0</v>
      </c>
      <c r="T60" s="78">
        <f t="shared" si="12"/>
        <v>0</v>
      </c>
      <c r="U60" s="89">
        <f t="shared" si="12"/>
        <v>0</v>
      </c>
      <c r="V60" s="77">
        <f t="shared" si="12"/>
        <v>0</v>
      </c>
      <c r="W60" s="78">
        <f t="shared" si="12"/>
        <v>0</v>
      </c>
      <c r="X60" s="79">
        <f t="shared" si="12"/>
        <v>0</v>
      </c>
      <c r="Y60" s="78">
        <f t="shared" si="12"/>
        <v>0</v>
      </c>
      <c r="Z60" s="89">
        <f t="shared" si="12"/>
        <v>0</v>
      </c>
      <c r="AA60" s="167">
        <f t="shared" si="13"/>
        <v>0</v>
      </c>
      <c r="AB60" s="132">
        <f t="shared" si="13"/>
        <v>0</v>
      </c>
      <c r="AC60" s="133">
        <f t="shared" si="13"/>
        <v>0</v>
      </c>
      <c r="AD60" s="134">
        <f t="shared" si="13"/>
        <v>0</v>
      </c>
    </row>
    <row r="61" spans="1:30" ht="16.5" customHeight="1" thickBot="1">
      <c r="A61" s="779"/>
      <c r="B61" s="618" t="s">
        <v>17</v>
      </c>
      <c r="C61" s="619"/>
      <c r="D61" s="619"/>
      <c r="E61" s="619"/>
      <c r="F61" s="783"/>
      <c r="G61" s="228">
        <f aca="true" t="shared" si="14" ref="G61:Z61">G56+G57+G58+G59+G60</f>
        <v>2154</v>
      </c>
      <c r="H61" s="95">
        <v>331.04</v>
      </c>
      <c r="I61" s="229">
        <f t="shared" si="14"/>
        <v>0</v>
      </c>
      <c r="J61" s="95">
        <f t="shared" si="14"/>
        <v>0</v>
      </c>
      <c r="K61" s="95">
        <v>331.04</v>
      </c>
      <c r="L61" s="228">
        <f t="shared" si="14"/>
        <v>485</v>
      </c>
      <c r="M61" s="95">
        <v>263</v>
      </c>
      <c r="N61" s="228">
        <f t="shared" si="14"/>
        <v>0</v>
      </c>
      <c r="O61" s="95">
        <f t="shared" si="14"/>
        <v>0</v>
      </c>
      <c r="P61" s="95">
        <v>263</v>
      </c>
      <c r="Q61" s="229">
        <f t="shared" si="14"/>
        <v>584</v>
      </c>
      <c r="R61" s="229">
        <f t="shared" si="14"/>
        <v>336.548</v>
      </c>
      <c r="S61" s="229">
        <f t="shared" si="14"/>
        <v>0</v>
      </c>
      <c r="T61" s="95">
        <f t="shared" si="14"/>
        <v>0</v>
      </c>
      <c r="U61" s="95">
        <f t="shared" si="14"/>
        <v>336.548</v>
      </c>
      <c r="V61" s="229">
        <f t="shared" si="14"/>
        <v>546</v>
      </c>
      <c r="W61" s="95">
        <f t="shared" si="14"/>
        <v>827.5</v>
      </c>
      <c r="X61" s="228">
        <f t="shared" si="14"/>
        <v>0</v>
      </c>
      <c r="Y61" s="95">
        <f t="shared" si="14"/>
        <v>0</v>
      </c>
      <c r="Z61" s="95">
        <f t="shared" si="14"/>
        <v>827.5</v>
      </c>
      <c r="AA61" s="230">
        <f>AA56+AA57+AA58+AA59+AA60</f>
        <v>3769</v>
      </c>
      <c r="AB61" s="231">
        <f>AB56+AB57+AB58+AB59+AB60</f>
        <v>1758.086</v>
      </c>
      <c r="AC61" s="232">
        <f>AC56+AC57+AC58+AC59+AC60</f>
        <v>0</v>
      </c>
      <c r="AD61" s="233">
        <f>AD56+AD57+AD58+AD59+AD60</f>
        <v>0</v>
      </c>
    </row>
    <row r="65" spans="7:30" ht="13.5"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</row>
    <row r="67" ht="13.5">
      <c r="Z67" s="286"/>
    </row>
  </sheetData>
  <sheetProtection/>
  <mergeCells count="84">
    <mergeCell ref="A1:Z1"/>
    <mergeCell ref="AA1:AD1"/>
    <mergeCell ref="A2:Z2"/>
    <mergeCell ref="A3:Z3"/>
    <mergeCell ref="A4:A6"/>
    <mergeCell ref="B4:B6"/>
    <mergeCell ref="C4:C6"/>
    <mergeCell ref="D4:E4"/>
    <mergeCell ref="F4:F6"/>
    <mergeCell ref="G4:K4"/>
    <mergeCell ref="L4:P4"/>
    <mergeCell ref="Q4:U4"/>
    <mergeCell ref="V4:Z4"/>
    <mergeCell ref="AA4:AD4"/>
    <mergeCell ref="D5:D6"/>
    <mergeCell ref="E5:E6"/>
    <mergeCell ref="G5:H5"/>
    <mergeCell ref="I5:J5"/>
    <mergeCell ref="K5:K6"/>
    <mergeCell ref="L5:M5"/>
    <mergeCell ref="N5:O5"/>
    <mergeCell ref="P5:P6"/>
    <mergeCell ref="Q5:R5"/>
    <mergeCell ref="S5:T5"/>
    <mergeCell ref="U5:U6"/>
    <mergeCell ref="V5:W5"/>
    <mergeCell ref="X5:Y5"/>
    <mergeCell ref="Z5:Z6"/>
    <mergeCell ref="AA5:AB5"/>
    <mergeCell ref="AC5:AD5"/>
    <mergeCell ref="A8:A13"/>
    <mergeCell ref="B8:B12"/>
    <mergeCell ref="C8:C12"/>
    <mergeCell ref="D8:D12"/>
    <mergeCell ref="E8:E12"/>
    <mergeCell ref="B13:F13"/>
    <mergeCell ref="A14:A19"/>
    <mergeCell ref="B14:B18"/>
    <mergeCell ref="C14:C18"/>
    <mergeCell ref="D14:D18"/>
    <mergeCell ref="E14:E18"/>
    <mergeCell ref="B19:F19"/>
    <mergeCell ref="A20:A25"/>
    <mergeCell ref="B20:B24"/>
    <mergeCell ref="C20:C24"/>
    <mergeCell ref="D20:D24"/>
    <mergeCell ref="E20:E24"/>
    <mergeCell ref="B25:F25"/>
    <mergeCell ref="B26:B30"/>
    <mergeCell ref="C26:C30"/>
    <mergeCell ref="D26:D30"/>
    <mergeCell ref="E26:E30"/>
    <mergeCell ref="B31:F31"/>
    <mergeCell ref="A26:A31"/>
    <mergeCell ref="B32:B36"/>
    <mergeCell ref="C32:C36"/>
    <mergeCell ref="D32:D36"/>
    <mergeCell ref="E32:E36"/>
    <mergeCell ref="A32:A37"/>
    <mergeCell ref="B37:F37"/>
    <mergeCell ref="B38:B42"/>
    <mergeCell ref="C38:C42"/>
    <mergeCell ref="D38:D42"/>
    <mergeCell ref="E38:E42"/>
    <mergeCell ref="B44:B48"/>
    <mergeCell ref="C44:C48"/>
    <mergeCell ref="D44:D48"/>
    <mergeCell ref="E44:E48"/>
    <mergeCell ref="A50:A55"/>
    <mergeCell ref="B50:B54"/>
    <mergeCell ref="C50:C54"/>
    <mergeCell ref="D50:D54"/>
    <mergeCell ref="E50:E54"/>
    <mergeCell ref="B55:F55"/>
    <mergeCell ref="A38:A43"/>
    <mergeCell ref="B43:F43"/>
    <mergeCell ref="A44:A49"/>
    <mergeCell ref="B49:F49"/>
    <mergeCell ref="A56:A61"/>
    <mergeCell ref="B56:B60"/>
    <mergeCell ref="C56:C60"/>
    <mergeCell ref="D56:D60"/>
    <mergeCell ref="E56:E60"/>
    <mergeCell ref="B61:F61"/>
  </mergeCells>
  <printOptions/>
  <pageMargins left="0" right="0" top="0.31496062992125984" bottom="0.11811023622047245" header="0.03937007874015748" footer="0.03937007874015748"/>
  <pageSetup horizontalDpi="600" verticalDpi="600" orientation="landscape" scale="65" r:id="rId1"/>
  <ignoredErrors>
    <ignoredError sqref="AA13:AD55 AA57:AD61 P57:P60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AD40"/>
  <sheetViews>
    <sheetView zoomScalePageLayoutView="0" workbookViewId="0" topLeftCell="A19">
      <selection activeCell="R39" sqref="R39"/>
    </sheetView>
  </sheetViews>
  <sheetFormatPr defaultColWidth="9.140625" defaultRowHeight="33" customHeight="1"/>
  <cols>
    <col min="1" max="1" width="3.421875" style="1" customWidth="1"/>
    <col min="2" max="2" width="15.00390625" style="1" customWidth="1"/>
    <col min="3" max="3" width="16.28125" style="1" customWidth="1"/>
    <col min="4" max="4" width="15.421875" style="1" customWidth="1"/>
    <col min="5" max="5" width="16.421875" style="1" customWidth="1"/>
    <col min="6" max="6" width="12.8515625" style="1" customWidth="1"/>
    <col min="7" max="10" width="8.28125" style="1" customWidth="1"/>
    <col min="11" max="11" width="11.7109375" style="1" customWidth="1"/>
    <col min="12" max="15" width="8.28125" style="1" customWidth="1"/>
    <col min="16" max="16" width="11.7109375" style="1" customWidth="1"/>
    <col min="17" max="20" width="8.28125" style="1" customWidth="1"/>
    <col min="21" max="21" width="11.7109375" style="1" customWidth="1"/>
    <col min="22" max="25" width="8.28125" style="1" customWidth="1"/>
    <col min="26" max="26" width="11.7109375" style="1" customWidth="1"/>
    <col min="27" max="16384" width="9.140625" style="1" customWidth="1"/>
  </cols>
  <sheetData>
    <row r="1" spans="1:30" ht="33" customHeight="1">
      <c r="A1" s="469" t="s">
        <v>0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469"/>
      <c r="Z1" s="469"/>
      <c r="AA1" s="482" t="s">
        <v>24</v>
      </c>
      <c r="AB1" s="483"/>
      <c r="AC1" s="483"/>
      <c r="AD1" s="483"/>
    </row>
    <row r="2" spans="1:26" ht="33" customHeight="1">
      <c r="A2" s="481" t="s">
        <v>112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  <c r="W2" s="481"/>
      <c r="X2" s="481"/>
      <c r="Y2" s="481"/>
      <c r="Z2" s="481"/>
    </row>
    <row r="3" spans="1:26" ht="33" customHeight="1" thickBot="1">
      <c r="A3" s="480" t="s">
        <v>25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480"/>
      <c r="U3" s="480"/>
      <c r="V3" s="480"/>
      <c r="W3" s="480"/>
      <c r="X3" s="480"/>
      <c r="Y3" s="480"/>
      <c r="Z3" s="480"/>
    </row>
    <row r="4" spans="1:30" ht="33" customHeight="1" thickBot="1">
      <c r="A4" s="470" t="s">
        <v>4</v>
      </c>
      <c r="B4" s="467" t="s">
        <v>1</v>
      </c>
      <c r="C4" s="463" t="s">
        <v>21</v>
      </c>
      <c r="D4" s="486" t="s">
        <v>20</v>
      </c>
      <c r="E4" s="487"/>
      <c r="F4" s="488" t="s">
        <v>16</v>
      </c>
      <c r="G4" s="458" t="s">
        <v>18</v>
      </c>
      <c r="H4" s="459"/>
      <c r="I4" s="459"/>
      <c r="J4" s="459"/>
      <c r="K4" s="460"/>
      <c r="L4" s="458" t="s">
        <v>19</v>
      </c>
      <c r="M4" s="459"/>
      <c r="N4" s="459"/>
      <c r="O4" s="459"/>
      <c r="P4" s="460"/>
      <c r="Q4" s="458" t="s">
        <v>2</v>
      </c>
      <c r="R4" s="459"/>
      <c r="S4" s="459"/>
      <c r="T4" s="459"/>
      <c r="U4" s="460"/>
      <c r="V4" s="473" t="s">
        <v>3</v>
      </c>
      <c r="W4" s="473"/>
      <c r="X4" s="473"/>
      <c r="Y4" s="473"/>
      <c r="Z4" s="458"/>
      <c r="AA4" s="485" t="s">
        <v>9</v>
      </c>
      <c r="AB4" s="485"/>
      <c r="AC4" s="485"/>
      <c r="AD4" s="485"/>
    </row>
    <row r="5" spans="1:30" ht="33" customHeight="1">
      <c r="A5" s="471"/>
      <c r="B5" s="468"/>
      <c r="C5" s="464"/>
      <c r="D5" s="476" t="s">
        <v>23</v>
      </c>
      <c r="E5" s="478" t="s">
        <v>22</v>
      </c>
      <c r="F5" s="489"/>
      <c r="G5" s="461" t="s">
        <v>5</v>
      </c>
      <c r="H5" s="462"/>
      <c r="I5" s="461" t="s">
        <v>6</v>
      </c>
      <c r="J5" s="462"/>
      <c r="K5" s="793" t="s">
        <v>10</v>
      </c>
      <c r="L5" s="461" t="s">
        <v>5</v>
      </c>
      <c r="M5" s="462"/>
      <c r="N5" s="461" t="s">
        <v>6</v>
      </c>
      <c r="O5" s="462"/>
      <c r="P5" s="793" t="s">
        <v>10</v>
      </c>
      <c r="Q5" s="461" t="s">
        <v>5</v>
      </c>
      <c r="R5" s="462"/>
      <c r="S5" s="461" t="s">
        <v>6</v>
      </c>
      <c r="T5" s="462"/>
      <c r="U5" s="793" t="s">
        <v>10</v>
      </c>
      <c r="V5" s="461" t="s">
        <v>5</v>
      </c>
      <c r="W5" s="462"/>
      <c r="X5" s="461" t="s">
        <v>6</v>
      </c>
      <c r="Y5" s="462"/>
      <c r="Z5" s="791" t="s">
        <v>10</v>
      </c>
      <c r="AA5" s="484" t="s">
        <v>5</v>
      </c>
      <c r="AB5" s="484"/>
      <c r="AC5" s="484" t="s">
        <v>6</v>
      </c>
      <c r="AD5" s="484"/>
    </row>
    <row r="6" spans="1:30" ht="33" customHeight="1" thickBot="1">
      <c r="A6" s="472"/>
      <c r="B6" s="468"/>
      <c r="C6" s="464"/>
      <c r="D6" s="477"/>
      <c r="E6" s="479"/>
      <c r="F6" s="489"/>
      <c r="G6" s="2" t="s">
        <v>7</v>
      </c>
      <c r="H6" s="3" t="s">
        <v>8</v>
      </c>
      <c r="I6" s="2" t="s">
        <v>7</v>
      </c>
      <c r="J6" s="3" t="s">
        <v>8</v>
      </c>
      <c r="K6" s="794"/>
      <c r="L6" s="2" t="s">
        <v>7</v>
      </c>
      <c r="M6" s="3" t="s">
        <v>8</v>
      </c>
      <c r="N6" s="2" t="s">
        <v>7</v>
      </c>
      <c r="O6" s="3" t="s">
        <v>8</v>
      </c>
      <c r="P6" s="794"/>
      <c r="Q6" s="2" t="s">
        <v>7</v>
      </c>
      <c r="R6" s="3" t="s">
        <v>8</v>
      </c>
      <c r="S6" s="2" t="s">
        <v>7</v>
      </c>
      <c r="T6" s="3" t="s">
        <v>8</v>
      </c>
      <c r="U6" s="794"/>
      <c r="V6" s="2" t="s">
        <v>7</v>
      </c>
      <c r="W6" s="3" t="s">
        <v>8</v>
      </c>
      <c r="X6" s="2" t="s">
        <v>7</v>
      </c>
      <c r="Y6" s="3" t="s">
        <v>8</v>
      </c>
      <c r="Z6" s="792"/>
      <c r="AA6" s="37" t="s">
        <v>7</v>
      </c>
      <c r="AB6" s="136" t="s">
        <v>8</v>
      </c>
      <c r="AC6" s="37" t="s">
        <v>7</v>
      </c>
      <c r="AD6" s="136" t="s">
        <v>8</v>
      </c>
    </row>
    <row r="7" spans="1:30" ht="26.25" customHeight="1" thickBot="1">
      <c r="A7" s="94">
        <v>1</v>
      </c>
      <c r="B7" s="141">
        <v>2</v>
      </c>
      <c r="C7" s="141">
        <v>3</v>
      </c>
      <c r="D7" s="141">
        <v>4</v>
      </c>
      <c r="E7" s="141">
        <v>5</v>
      </c>
      <c r="F7" s="141">
        <v>6</v>
      </c>
      <c r="G7" s="141">
        <v>7</v>
      </c>
      <c r="H7" s="141">
        <v>8</v>
      </c>
      <c r="I7" s="141">
        <v>9</v>
      </c>
      <c r="J7" s="141">
        <v>10</v>
      </c>
      <c r="K7" s="17">
        <v>11</v>
      </c>
      <c r="L7" s="141">
        <v>12</v>
      </c>
      <c r="M7" s="141">
        <v>13</v>
      </c>
      <c r="N7" s="141">
        <v>14</v>
      </c>
      <c r="O7" s="141">
        <v>15</v>
      </c>
      <c r="P7" s="17">
        <v>16</v>
      </c>
      <c r="Q7" s="141">
        <v>17</v>
      </c>
      <c r="R7" s="141">
        <v>18</v>
      </c>
      <c r="S7" s="141">
        <v>19</v>
      </c>
      <c r="T7" s="141">
        <v>20</v>
      </c>
      <c r="U7" s="17">
        <v>21</v>
      </c>
      <c r="V7" s="141">
        <v>22</v>
      </c>
      <c r="W7" s="141">
        <v>23</v>
      </c>
      <c r="X7" s="141">
        <v>24</v>
      </c>
      <c r="Y7" s="141">
        <v>25</v>
      </c>
      <c r="Z7" s="17">
        <v>26</v>
      </c>
      <c r="AA7" s="17">
        <v>27</v>
      </c>
      <c r="AB7" s="17">
        <v>28</v>
      </c>
      <c r="AC7" s="17">
        <v>29</v>
      </c>
      <c r="AD7" s="19">
        <v>30</v>
      </c>
    </row>
    <row r="8" spans="1:30" ht="19.5" customHeight="1">
      <c r="A8" s="447">
        <v>1</v>
      </c>
      <c r="B8" s="789" t="s">
        <v>113</v>
      </c>
      <c r="C8" s="447">
        <f>D8+E8</f>
        <v>676.97</v>
      </c>
      <c r="D8" s="450">
        <v>670.39</v>
      </c>
      <c r="E8" s="453">
        <v>6.58</v>
      </c>
      <c r="F8" s="247" t="s">
        <v>11</v>
      </c>
      <c r="G8" s="67">
        <v>49</v>
      </c>
      <c r="H8" s="68">
        <v>6.08</v>
      </c>
      <c r="I8" s="67">
        <v>0</v>
      </c>
      <c r="J8" s="68">
        <v>0</v>
      </c>
      <c r="K8" s="138">
        <f>H8+J8</f>
        <v>6.08</v>
      </c>
      <c r="L8" s="67">
        <v>114</v>
      </c>
      <c r="M8" s="68">
        <v>39.62</v>
      </c>
      <c r="N8" s="67">
        <v>0</v>
      </c>
      <c r="O8" s="68">
        <v>0</v>
      </c>
      <c r="P8" s="138">
        <f>M8+O8</f>
        <v>39.62</v>
      </c>
      <c r="Q8" s="139">
        <v>40</v>
      </c>
      <c r="R8" s="68">
        <v>32</v>
      </c>
      <c r="S8" s="139">
        <v>0</v>
      </c>
      <c r="T8" s="68">
        <v>0</v>
      </c>
      <c r="U8" s="138">
        <f>R8+T8</f>
        <v>32</v>
      </c>
      <c r="V8" s="139">
        <v>18</v>
      </c>
      <c r="W8" s="68">
        <v>28</v>
      </c>
      <c r="X8" s="139">
        <v>0</v>
      </c>
      <c r="Y8" s="68">
        <v>0</v>
      </c>
      <c r="Z8" s="138">
        <f>W8+Y8</f>
        <v>28</v>
      </c>
      <c r="AA8" s="71">
        <f aca="true" t="shared" si="0" ref="AA8:AD12">G8+L8+Q8+V8</f>
        <v>221</v>
      </c>
      <c r="AB8" s="96">
        <f t="shared" si="0"/>
        <v>105.69999999999999</v>
      </c>
      <c r="AC8" s="97">
        <f t="shared" si="0"/>
        <v>0</v>
      </c>
      <c r="AD8" s="140">
        <f t="shared" si="0"/>
        <v>0</v>
      </c>
    </row>
    <row r="9" spans="1:30" ht="19.5" customHeight="1">
      <c r="A9" s="447"/>
      <c r="B9" s="789"/>
      <c r="C9" s="447"/>
      <c r="D9" s="450"/>
      <c r="E9" s="453"/>
      <c r="F9" s="245" t="s">
        <v>15</v>
      </c>
      <c r="G9" s="67">
        <v>0</v>
      </c>
      <c r="H9" s="68">
        <v>0</v>
      </c>
      <c r="I9" s="67">
        <v>0</v>
      </c>
      <c r="J9" s="68">
        <v>0</v>
      </c>
      <c r="K9" s="88">
        <f>H9+J9</f>
        <v>0</v>
      </c>
      <c r="L9" s="67">
        <v>0</v>
      </c>
      <c r="M9" s="68">
        <v>0</v>
      </c>
      <c r="N9" s="67">
        <v>0</v>
      </c>
      <c r="O9" s="68">
        <v>0</v>
      </c>
      <c r="P9" s="88">
        <f>M9+O9</f>
        <v>0</v>
      </c>
      <c r="Q9" s="69">
        <v>0</v>
      </c>
      <c r="R9" s="70">
        <v>0</v>
      </c>
      <c r="S9" s="69">
        <v>0</v>
      </c>
      <c r="T9" s="70">
        <v>0</v>
      </c>
      <c r="U9" s="88">
        <f>R9+T9</f>
        <v>0</v>
      </c>
      <c r="V9" s="69">
        <v>0</v>
      </c>
      <c r="W9" s="70">
        <v>0</v>
      </c>
      <c r="X9" s="69">
        <v>0</v>
      </c>
      <c r="Y9" s="70">
        <v>0</v>
      </c>
      <c r="Z9" s="88">
        <f>W9+Y9</f>
        <v>0</v>
      </c>
      <c r="AA9" s="71">
        <f t="shared" si="0"/>
        <v>0</v>
      </c>
      <c r="AB9" s="72">
        <f t="shared" si="0"/>
        <v>0</v>
      </c>
      <c r="AC9" s="73">
        <f t="shared" si="0"/>
        <v>0</v>
      </c>
      <c r="AD9" s="74">
        <f t="shared" si="0"/>
        <v>0</v>
      </c>
    </row>
    <row r="10" spans="1:30" ht="19.5" customHeight="1">
      <c r="A10" s="447"/>
      <c r="B10" s="789"/>
      <c r="C10" s="447"/>
      <c r="D10" s="450"/>
      <c r="E10" s="453"/>
      <c r="F10" s="245" t="s">
        <v>12</v>
      </c>
      <c r="G10" s="67">
        <v>1</v>
      </c>
      <c r="H10" s="68">
        <v>0.15</v>
      </c>
      <c r="I10" s="67">
        <v>0</v>
      </c>
      <c r="J10" s="68">
        <v>0</v>
      </c>
      <c r="K10" s="88">
        <f>H10+J10</f>
        <v>0.15</v>
      </c>
      <c r="L10" s="67">
        <v>20</v>
      </c>
      <c r="M10" s="68">
        <v>7.49</v>
      </c>
      <c r="N10" s="67">
        <v>0</v>
      </c>
      <c r="O10" s="68">
        <v>0</v>
      </c>
      <c r="P10" s="88">
        <f>M10+O10</f>
        <v>7.49</v>
      </c>
      <c r="Q10" s="69">
        <v>15</v>
      </c>
      <c r="R10" s="70">
        <v>13.52</v>
      </c>
      <c r="S10" s="69">
        <v>0</v>
      </c>
      <c r="T10" s="70">
        <v>0</v>
      </c>
      <c r="U10" s="88">
        <f>R10+T10</f>
        <v>13.52</v>
      </c>
      <c r="V10" s="69">
        <v>14</v>
      </c>
      <c r="W10" s="70">
        <v>21.2</v>
      </c>
      <c r="X10" s="69">
        <v>0</v>
      </c>
      <c r="Y10" s="70">
        <v>0</v>
      </c>
      <c r="Z10" s="88">
        <f>W10+Y10</f>
        <v>21.2</v>
      </c>
      <c r="AA10" s="71">
        <f t="shared" si="0"/>
        <v>50</v>
      </c>
      <c r="AB10" s="72">
        <f t="shared" si="0"/>
        <v>42.36</v>
      </c>
      <c r="AC10" s="73">
        <f t="shared" si="0"/>
        <v>0</v>
      </c>
      <c r="AD10" s="74">
        <f t="shared" si="0"/>
        <v>0</v>
      </c>
    </row>
    <row r="11" spans="1:30" ht="19.5" customHeight="1">
      <c r="A11" s="447"/>
      <c r="B11" s="789"/>
      <c r="C11" s="447"/>
      <c r="D11" s="450"/>
      <c r="E11" s="453"/>
      <c r="F11" s="245" t="s">
        <v>13</v>
      </c>
      <c r="G11" s="67">
        <v>0</v>
      </c>
      <c r="H11" s="68">
        <v>0</v>
      </c>
      <c r="I11" s="67">
        <v>0</v>
      </c>
      <c r="J11" s="68">
        <v>0</v>
      </c>
      <c r="K11" s="88">
        <f>H11+J11</f>
        <v>0</v>
      </c>
      <c r="L11" s="67">
        <v>1</v>
      </c>
      <c r="M11" s="68">
        <v>0.38</v>
      </c>
      <c r="N11" s="67">
        <v>0</v>
      </c>
      <c r="O11" s="68">
        <v>0</v>
      </c>
      <c r="P11" s="88">
        <f>M11+O11</f>
        <v>0.38</v>
      </c>
      <c r="Q11" s="69">
        <v>0</v>
      </c>
      <c r="R11" s="70">
        <v>0</v>
      </c>
      <c r="S11" s="69">
        <v>0</v>
      </c>
      <c r="T11" s="70">
        <v>0</v>
      </c>
      <c r="U11" s="88">
        <f>R11+T11</f>
        <v>0</v>
      </c>
      <c r="V11" s="69">
        <v>0</v>
      </c>
      <c r="W11" s="70">
        <v>0</v>
      </c>
      <c r="X11" s="69">
        <v>0</v>
      </c>
      <c r="Y11" s="70">
        <v>0</v>
      </c>
      <c r="Z11" s="88">
        <f>W11+Y11</f>
        <v>0</v>
      </c>
      <c r="AA11" s="71">
        <f t="shared" si="0"/>
        <v>1</v>
      </c>
      <c r="AB11" s="72">
        <f t="shared" si="0"/>
        <v>0.38</v>
      </c>
      <c r="AC11" s="73">
        <f t="shared" si="0"/>
        <v>0</v>
      </c>
      <c r="AD11" s="74">
        <f t="shared" si="0"/>
        <v>0</v>
      </c>
    </row>
    <row r="12" spans="1:30" ht="19.5" customHeight="1" thickBot="1">
      <c r="A12" s="447"/>
      <c r="B12" s="789"/>
      <c r="C12" s="447"/>
      <c r="D12" s="450"/>
      <c r="E12" s="453"/>
      <c r="F12" s="246" t="s">
        <v>14</v>
      </c>
      <c r="G12" s="75">
        <v>0</v>
      </c>
      <c r="H12" s="76">
        <v>0</v>
      </c>
      <c r="I12" s="75">
        <v>0</v>
      </c>
      <c r="J12" s="76">
        <v>0</v>
      </c>
      <c r="K12" s="89">
        <f>H12+J12</f>
        <v>0</v>
      </c>
      <c r="L12" s="75">
        <v>0</v>
      </c>
      <c r="M12" s="76">
        <v>0</v>
      </c>
      <c r="N12" s="75">
        <v>0</v>
      </c>
      <c r="O12" s="76">
        <v>0</v>
      </c>
      <c r="P12" s="89">
        <f>M12+O12</f>
        <v>0</v>
      </c>
      <c r="Q12" s="77">
        <v>0</v>
      </c>
      <c r="R12" s="78">
        <v>0</v>
      </c>
      <c r="S12" s="77">
        <v>0</v>
      </c>
      <c r="T12" s="78">
        <v>0</v>
      </c>
      <c r="U12" s="89">
        <f>R12+T12</f>
        <v>0</v>
      </c>
      <c r="V12" s="77">
        <v>0</v>
      </c>
      <c r="W12" s="78">
        <v>0</v>
      </c>
      <c r="X12" s="79">
        <v>0</v>
      </c>
      <c r="Y12" s="78">
        <v>0</v>
      </c>
      <c r="Z12" s="89">
        <f>W12+Y12</f>
        <v>0</v>
      </c>
      <c r="AA12" s="80">
        <f t="shared" si="0"/>
        <v>0</v>
      </c>
      <c r="AB12" s="81">
        <f t="shared" si="0"/>
        <v>0</v>
      </c>
      <c r="AC12" s="82">
        <f t="shared" si="0"/>
        <v>0</v>
      </c>
      <c r="AD12" s="83">
        <f t="shared" si="0"/>
        <v>0</v>
      </c>
    </row>
    <row r="13" spans="1:30" ht="19.5" customHeight="1" thickBot="1">
      <c r="A13" s="448"/>
      <c r="B13" s="457" t="s">
        <v>9</v>
      </c>
      <c r="C13" s="790"/>
      <c r="D13" s="790"/>
      <c r="E13" s="790"/>
      <c r="F13" s="790"/>
      <c r="G13" s="34">
        <f>G8+G9+G10+G11+G12</f>
        <v>50</v>
      </c>
      <c r="H13" s="18">
        <f aca="true" t="shared" si="1" ref="H13:AD13">H8+H9+H10+H11+H12</f>
        <v>6.23</v>
      </c>
      <c r="I13" s="17">
        <f t="shared" si="1"/>
        <v>0</v>
      </c>
      <c r="J13" s="18">
        <f t="shared" si="1"/>
        <v>0</v>
      </c>
      <c r="K13" s="18">
        <f t="shared" si="1"/>
        <v>6.23</v>
      </c>
      <c r="L13" s="34">
        <f t="shared" si="1"/>
        <v>135</v>
      </c>
      <c r="M13" s="18">
        <f t="shared" si="1"/>
        <v>47.49</v>
      </c>
      <c r="N13" s="34">
        <f t="shared" si="1"/>
        <v>0</v>
      </c>
      <c r="O13" s="18">
        <f t="shared" si="1"/>
        <v>0</v>
      </c>
      <c r="P13" s="18">
        <f t="shared" si="1"/>
        <v>47.49</v>
      </c>
      <c r="Q13" s="17">
        <f t="shared" si="1"/>
        <v>55</v>
      </c>
      <c r="R13" s="17">
        <f t="shared" si="1"/>
        <v>45.519999999999996</v>
      </c>
      <c r="S13" s="17">
        <f t="shared" si="1"/>
        <v>0</v>
      </c>
      <c r="T13" s="18">
        <f t="shared" si="1"/>
        <v>0</v>
      </c>
      <c r="U13" s="18">
        <f t="shared" si="1"/>
        <v>45.519999999999996</v>
      </c>
      <c r="V13" s="17">
        <f t="shared" si="1"/>
        <v>32</v>
      </c>
      <c r="W13" s="18">
        <f t="shared" si="1"/>
        <v>49.2</v>
      </c>
      <c r="X13" s="34">
        <f t="shared" si="1"/>
        <v>0</v>
      </c>
      <c r="Y13" s="18">
        <f t="shared" si="1"/>
        <v>0</v>
      </c>
      <c r="Z13" s="18">
        <f t="shared" si="1"/>
        <v>49.2</v>
      </c>
      <c r="AA13" s="90">
        <f t="shared" si="1"/>
        <v>272</v>
      </c>
      <c r="AB13" s="91">
        <f t="shared" si="1"/>
        <v>148.44</v>
      </c>
      <c r="AC13" s="92">
        <f t="shared" si="1"/>
        <v>0</v>
      </c>
      <c r="AD13" s="93">
        <f t="shared" si="1"/>
        <v>0</v>
      </c>
    </row>
    <row r="14" spans="1:30" ht="19.5" customHeight="1">
      <c r="A14" s="446">
        <v>2</v>
      </c>
      <c r="B14" s="789" t="s">
        <v>114</v>
      </c>
      <c r="C14" s="446">
        <f>D14+E14</f>
        <v>7672.139999999999</v>
      </c>
      <c r="D14" s="449">
        <v>7669.28</v>
      </c>
      <c r="E14" s="452">
        <v>2.86</v>
      </c>
      <c r="F14" s="245" t="s">
        <v>11</v>
      </c>
      <c r="G14" s="60">
        <v>2298</v>
      </c>
      <c r="H14" s="61">
        <v>437</v>
      </c>
      <c r="I14" s="60">
        <v>0</v>
      </c>
      <c r="J14" s="61">
        <v>0</v>
      </c>
      <c r="K14" s="87">
        <f>H14+J14</f>
        <v>437</v>
      </c>
      <c r="L14" s="60">
        <v>1541</v>
      </c>
      <c r="M14" s="61">
        <v>698</v>
      </c>
      <c r="N14" s="60">
        <v>0</v>
      </c>
      <c r="O14" s="61">
        <v>0</v>
      </c>
      <c r="P14" s="87">
        <f>M14+O14</f>
        <v>698</v>
      </c>
      <c r="Q14" s="62">
        <v>708</v>
      </c>
      <c r="R14" s="61">
        <v>687</v>
      </c>
      <c r="S14" s="62">
        <v>0</v>
      </c>
      <c r="T14" s="61">
        <v>0</v>
      </c>
      <c r="U14" s="87">
        <f>R14+T14</f>
        <v>687</v>
      </c>
      <c r="V14" s="62">
        <v>415</v>
      </c>
      <c r="W14" s="61">
        <v>665</v>
      </c>
      <c r="X14" s="62">
        <v>0</v>
      </c>
      <c r="Y14" s="61">
        <v>0</v>
      </c>
      <c r="Z14" s="87">
        <f>W14+Y14</f>
        <v>665</v>
      </c>
      <c r="AA14" s="63">
        <f aca="true" t="shared" si="2" ref="AA14:AD36">G14+L14+Q14+V14</f>
        <v>4962</v>
      </c>
      <c r="AB14" s="64">
        <f t="shared" si="2"/>
        <v>2487</v>
      </c>
      <c r="AC14" s="65">
        <f t="shared" si="2"/>
        <v>0</v>
      </c>
      <c r="AD14" s="66">
        <f t="shared" si="2"/>
        <v>0</v>
      </c>
    </row>
    <row r="15" spans="1:30" ht="19.5" customHeight="1">
      <c r="A15" s="447"/>
      <c r="B15" s="789"/>
      <c r="C15" s="447"/>
      <c r="D15" s="450"/>
      <c r="E15" s="453"/>
      <c r="F15" s="245" t="s">
        <v>15</v>
      </c>
      <c r="G15" s="67">
        <v>328</v>
      </c>
      <c r="H15" s="68">
        <v>53</v>
      </c>
      <c r="I15" s="67">
        <v>0</v>
      </c>
      <c r="J15" s="68">
        <v>0</v>
      </c>
      <c r="K15" s="88">
        <f>H15+J15</f>
        <v>53</v>
      </c>
      <c r="L15" s="67">
        <v>22</v>
      </c>
      <c r="M15" s="68">
        <v>9</v>
      </c>
      <c r="N15" s="67">
        <v>0</v>
      </c>
      <c r="O15" s="68">
        <v>0</v>
      </c>
      <c r="P15" s="88">
        <f>M15+O15</f>
        <v>9</v>
      </c>
      <c r="Q15" s="69">
        <v>43</v>
      </c>
      <c r="R15" s="70">
        <v>35</v>
      </c>
      <c r="S15" s="69">
        <v>0</v>
      </c>
      <c r="T15" s="70">
        <v>0</v>
      </c>
      <c r="U15" s="88">
        <f>R15+T15</f>
        <v>35</v>
      </c>
      <c r="V15" s="69">
        <v>65</v>
      </c>
      <c r="W15" s="70">
        <v>86</v>
      </c>
      <c r="X15" s="69">
        <v>0</v>
      </c>
      <c r="Y15" s="70">
        <v>0</v>
      </c>
      <c r="Z15" s="88">
        <f>W15+Y15</f>
        <v>86</v>
      </c>
      <c r="AA15" s="71">
        <f t="shared" si="2"/>
        <v>458</v>
      </c>
      <c r="AB15" s="72">
        <f t="shared" si="2"/>
        <v>183</v>
      </c>
      <c r="AC15" s="73">
        <f t="shared" si="2"/>
        <v>0</v>
      </c>
      <c r="AD15" s="74">
        <f t="shared" si="2"/>
        <v>0</v>
      </c>
    </row>
    <row r="16" spans="1:30" ht="19.5" customHeight="1">
      <c r="A16" s="447"/>
      <c r="B16" s="789"/>
      <c r="C16" s="447"/>
      <c r="D16" s="450"/>
      <c r="E16" s="453"/>
      <c r="F16" s="245" t="s">
        <v>12</v>
      </c>
      <c r="G16" s="67">
        <v>268</v>
      </c>
      <c r="H16" s="68">
        <v>51</v>
      </c>
      <c r="I16" s="67">
        <v>0</v>
      </c>
      <c r="J16" s="68">
        <v>0</v>
      </c>
      <c r="K16" s="88">
        <f>H16+J16</f>
        <v>51</v>
      </c>
      <c r="L16" s="67">
        <v>138</v>
      </c>
      <c r="M16" s="68">
        <v>68</v>
      </c>
      <c r="N16" s="67">
        <v>0</v>
      </c>
      <c r="O16" s="68">
        <v>0</v>
      </c>
      <c r="P16" s="88">
        <f>M16+O16</f>
        <v>68</v>
      </c>
      <c r="Q16" s="69">
        <v>41</v>
      </c>
      <c r="R16" s="70">
        <v>33</v>
      </c>
      <c r="S16" s="69">
        <v>0</v>
      </c>
      <c r="T16" s="70">
        <v>0</v>
      </c>
      <c r="U16" s="88">
        <f>R16+T16</f>
        <v>33</v>
      </c>
      <c r="V16" s="69">
        <v>6</v>
      </c>
      <c r="W16" s="70">
        <v>7</v>
      </c>
      <c r="X16" s="69">
        <v>0</v>
      </c>
      <c r="Y16" s="70">
        <v>0</v>
      </c>
      <c r="Z16" s="88">
        <f>W16+Y16</f>
        <v>7</v>
      </c>
      <c r="AA16" s="71">
        <f t="shared" si="2"/>
        <v>453</v>
      </c>
      <c r="AB16" s="72">
        <f t="shared" si="2"/>
        <v>159</v>
      </c>
      <c r="AC16" s="73">
        <f t="shared" si="2"/>
        <v>0</v>
      </c>
      <c r="AD16" s="74">
        <f t="shared" si="2"/>
        <v>0</v>
      </c>
    </row>
    <row r="17" spans="1:30" ht="19.5" customHeight="1">
      <c r="A17" s="447"/>
      <c r="B17" s="789"/>
      <c r="C17" s="447"/>
      <c r="D17" s="450"/>
      <c r="E17" s="453"/>
      <c r="F17" s="245" t="s">
        <v>13</v>
      </c>
      <c r="G17" s="67">
        <v>0</v>
      </c>
      <c r="H17" s="68">
        <v>0</v>
      </c>
      <c r="I17" s="67">
        <v>0</v>
      </c>
      <c r="J17" s="68">
        <v>0</v>
      </c>
      <c r="K17" s="88">
        <f>H17+J17</f>
        <v>0</v>
      </c>
      <c r="L17" s="67">
        <v>0</v>
      </c>
      <c r="M17" s="68">
        <v>0</v>
      </c>
      <c r="N17" s="67">
        <v>0</v>
      </c>
      <c r="O17" s="68">
        <v>0</v>
      </c>
      <c r="P17" s="88">
        <f>M17+O17</f>
        <v>0</v>
      </c>
      <c r="Q17" s="69">
        <v>0</v>
      </c>
      <c r="R17" s="70">
        <v>0</v>
      </c>
      <c r="S17" s="69">
        <v>0</v>
      </c>
      <c r="T17" s="70">
        <v>0</v>
      </c>
      <c r="U17" s="88">
        <f>R17+T17</f>
        <v>0</v>
      </c>
      <c r="V17" s="69">
        <v>0</v>
      </c>
      <c r="W17" s="70">
        <v>0</v>
      </c>
      <c r="X17" s="69">
        <v>0</v>
      </c>
      <c r="Y17" s="70">
        <v>0</v>
      </c>
      <c r="Z17" s="88">
        <f>W17+Y17</f>
        <v>0</v>
      </c>
      <c r="AA17" s="71">
        <f t="shared" si="2"/>
        <v>0</v>
      </c>
      <c r="AB17" s="72">
        <f t="shared" si="2"/>
        <v>0</v>
      </c>
      <c r="AC17" s="73">
        <f t="shared" si="2"/>
        <v>0</v>
      </c>
      <c r="AD17" s="74">
        <f t="shared" si="2"/>
        <v>0</v>
      </c>
    </row>
    <row r="18" spans="1:30" ht="19.5" customHeight="1" thickBot="1">
      <c r="A18" s="447"/>
      <c r="B18" s="789"/>
      <c r="C18" s="447"/>
      <c r="D18" s="450"/>
      <c r="E18" s="453"/>
      <c r="F18" s="246" t="s">
        <v>14</v>
      </c>
      <c r="G18" s="75">
        <v>0</v>
      </c>
      <c r="H18" s="76">
        <v>0</v>
      </c>
      <c r="I18" s="75">
        <v>0</v>
      </c>
      <c r="J18" s="76">
        <v>0</v>
      </c>
      <c r="K18" s="89">
        <f>H18+J18</f>
        <v>0</v>
      </c>
      <c r="L18" s="75">
        <v>0</v>
      </c>
      <c r="M18" s="76">
        <v>0</v>
      </c>
      <c r="N18" s="75">
        <v>0</v>
      </c>
      <c r="O18" s="76">
        <v>0</v>
      </c>
      <c r="P18" s="89">
        <f>M18+O18</f>
        <v>0</v>
      </c>
      <c r="Q18" s="77">
        <v>0</v>
      </c>
      <c r="R18" s="78">
        <v>0</v>
      </c>
      <c r="S18" s="77">
        <v>0</v>
      </c>
      <c r="T18" s="78">
        <v>0</v>
      </c>
      <c r="U18" s="89">
        <f>R18+T18</f>
        <v>0</v>
      </c>
      <c r="V18" s="77">
        <v>0</v>
      </c>
      <c r="W18" s="78">
        <v>0</v>
      </c>
      <c r="X18" s="79">
        <v>0</v>
      </c>
      <c r="Y18" s="78">
        <v>0</v>
      </c>
      <c r="Z18" s="89">
        <f>W18+Y18</f>
        <v>0</v>
      </c>
      <c r="AA18" s="80">
        <f t="shared" si="2"/>
        <v>0</v>
      </c>
      <c r="AB18" s="81">
        <f t="shared" si="2"/>
        <v>0</v>
      </c>
      <c r="AC18" s="82">
        <f t="shared" si="2"/>
        <v>0</v>
      </c>
      <c r="AD18" s="83">
        <f t="shared" si="2"/>
        <v>0</v>
      </c>
    </row>
    <row r="19" spans="1:30" ht="19.5" customHeight="1" thickBot="1">
      <c r="A19" s="448"/>
      <c r="B19" s="457" t="s">
        <v>9</v>
      </c>
      <c r="C19" s="790"/>
      <c r="D19" s="790"/>
      <c r="E19" s="790"/>
      <c r="F19" s="790"/>
      <c r="G19" s="34">
        <f aca="true" t="shared" si="3" ref="G19:AD19">G14+G15+G16+G17+G18</f>
        <v>2894</v>
      </c>
      <c r="H19" s="18">
        <f t="shared" si="3"/>
        <v>541</v>
      </c>
      <c r="I19" s="17">
        <f t="shared" si="3"/>
        <v>0</v>
      </c>
      <c r="J19" s="18">
        <f t="shared" si="3"/>
        <v>0</v>
      </c>
      <c r="K19" s="18">
        <f t="shared" si="3"/>
        <v>541</v>
      </c>
      <c r="L19" s="34">
        <f t="shared" si="3"/>
        <v>1701</v>
      </c>
      <c r="M19" s="18">
        <f t="shared" si="3"/>
        <v>775</v>
      </c>
      <c r="N19" s="34">
        <f t="shared" si="3"/>
        <v>0</v>
      </c>
      <c r="O19" s="18">
        <f t="shared" si="3"/>
        <v>0</v>
      </c>
      <c r="P19" s="18">
        <f t="shared" si="3"/>
        <v>775</v>
      </c>
      <c r="Q19" s="17">
        <f t="shared" si="3"/>
        <v>792</v>
      </c>
      <c r="R19" s="17">
        <f t="shared" si="3"/>
        <v>755</v>
      </c>
      <c r="S19" s="17">
        <f t="shared" si="3"/>
        <v>0</v>
      </c>
      <c r="T19" s="18">
        <f t="shared" si="3"/>
        <v>0</v>
      </c>
      <c r="U19" s="18">
        <f t="shared" si="3"/>
        <v>755</v>
      </c>
      <c r="V19" s="17">
        <f t="shared" si="3"/>
        <v>486</v>
      </c>
      <c r="W19" s="18">
        <f t="shared" si="3"/>
        <v>758</v>
      </c>
      <c r="X19" s="34">
        <f t="shared" si="3"/>
        <v>0</v>
      </c>
      <c r="Y19" s="18">
        <f t="shared" si="3"/>
        <v>0</v>
      </c>
      <c r="Z19" s="18">
        <f t="shared" si="3"/>
        <v>758</v>
      </c>
      <c r="AA19" s="90">
        <f t="shared" si="3"/>
        <v>5873</v>
      </c>
      <c r="AB19" s="91">
        <f t="shared" si="3"/>
        <v>2829</v>
      </c>
      <c r="AC19" s="92">
        <f t="shared" si="3"/>
        <v>0</v>
      </c>
      <c r="AD19" s="93">
        <f t="shared" si="3"/>
        <v>0</v>
      </c>
    </row>
    <row r="20" spans="1:30" ht="19.5" customHeight="1">
      <c r="A20" s="446">
        <v>3</v>
      </c>
      <c r="B20" s="789" t="s">
        <v>115</v>
      </c>
      <c r="C20" s="446">
        <f>D20+E20</f>
        <v>7701.72</v>
      </c>
      <c r="D20" s="449">
        <v>7564.45</v>
      </c>
      <c r="E20" s="452">
        <v>137.27</v>
      </c>
      <c r="F20" s="245" t="s">
        <v>11</v>
      </c>
      <c r="G20" s="60">
        <v>179</v>
      </c>
      <c r="H20" s="61">
        <v>26.22</v>
      </c>
      <c r="I20" s="60">
        <v>0</v>
      </c>
      <c r="J20" s="61">
        <v>0</v>
      </c>
      <c r="K20" s="87">
        <f>H20+J20</f>
        <v>26.22</v>
      </c>
      <c r="L20" s="60">
        <v>219</v>
      </c>
      <c r="M20" s="61">
        <v>96.53</v>
      </c>
      <c r="N20" s="60">
        <v>0</v>
      </c>
      <c r="O20" s="61">
        <v>0</v>
      </c>
      <c r="P20" s="87">
        <f>M20+O20</f>
        <v>96.53</v>
      </c>
      <c r="Q20" s="62">
        <v>304</v>
      </c>
      <c r="R20" s="61">
        <v>363.6</v>
      </c>
      <c r="S20" s="62">
        <v>0</v>
      </c>
      <c r="T20" s="61">
        <v>0</v>
      </c>
      <c r="U20" s="87">
        <f>R20+T20</f>
        <v>363.6</v>
      </c>
      <c r="V20" s="62">
        <v>246</v>
      </c>
      <c r="W20" s="61">
        <v>274.5</v>
      </c>
      <c r="X20" s="62">
        <v>0</v>
      </c>
      <c r="Y20" s="61">
        <v>0</v>
      </c>
      <c r="Z20" s="87">
        <f>W20+Y20</f>
        <v>274.5</v>
      </c>
      <c r="AA20" s="63">
        <f>G20+L20+Q20+V20</f>
        <v>948</v>
      </c>
      <c r="AB20" s="64">
        <f>H20+M20+R20+W20</f>
        <v>760.85</v>
      </c>
      <c r="AC20" s="65">
        <f>I20+N20+S20+X20</f>
        <v>0</v>
      </c>
      <c r="AD20" s="66">
        <f>J20+O20+T20+Y20</f>
        <v>0</v>
      </c>
    </row>
    <row r="21" spans="1:30" ht="19.5" customHeight="1">
      <c r="A21" s="447"/>
      <c r="B21" s="789"/>
      <c r="C21" s="447"/>
      <c r="D21" s="450"/>
      <c r="E21" s="453"/>
      <c r="F21" s="245" t="s">
        <v>15</v>
      </c>
      <c r="G21" s="67">
        <v>0</v>
      </c>
      <c r="H21" s="68">
        <v>0</v>
      </c>
      <c r="I21" s="67">
        <v>0</v>
      </c>
      <c r="J21" s="68">
        <v>0</v>
      </c>
      <c r="K21" s="88">
        <f>H21+J21</f>
        <v>0</v>
      </c>
      <c r="L21" s="67">
        <v>0</v>
      </c>
      <c r="M21" s="68">
        <v>0</v>
      </c>
      <c r="N21" s="67">
        <v>0</v>
      </c>
      <c r="O21" s="68">
        <v>0</v>
      </c>
      <c r="P21" s="88">
        <f>M21+O21</f>
        <v>0</v>
      </c>
      <c r="Q21" s="69">
        <v>0</v>
      </c>
      <c r="R21" s="70">
        <v>0</v>
      </c>
      <c r="S21" s="69">
        <v>0</v>
      </c>
      <c r="T21" s="70">
        <v>0</v>
      </c>
      <c r="U21" s="88">
        <f>R21+T21</f>
        <v>0</v>
      </c>
      <c r="V21" s="69">
        <v>0</v>
      </c>
      <c r="W21" s="70">
        <v>0</v>
      </c>
      <c r="X21" s="69">
        <v>0</v>
      </c>
      <c r="Y21" s="70">
        <v>0</v>
      </c>
      <c r="Z21" s="88">
        <f>W21+Y21</f>
        <v>0</v>
      </c>
      <c r="AA21" s="71">
        <f t="shared" si="2"/>
        <v>0</v>
      </c>
      <c r="AB21" s="72">
        <f t="shared" si="2"/>
        <v>0</v>
      </c>
      <c r="AC21" s="73">
        <f t="shared" si="2"/>
        <v>0</v>
      </c>
      <c r="AD21" s="74">
        <f t="shared" si="2"/>
        <v>0</v>
      </c>
    </row>
    <row r="22" spans="1:30" ht="19.5" customHeight="1">
      <c r="A22" s="447"/>
      <c r="B22" s="789"/>
      <c r="C22" s="447"/>
      <c r="D22" s="450"/>
      <c r="E22" s="453"/>
      <c r="F22" s="245" t="s">
        <v>12</v>
      </c>
      <c r="G22" s="67">
        <v>0</v>
      </c>
      <c r="H22" s="68">
        <v>0</v>
      </c>
      <c r="I22" s="67">
        <v>0</v>
      </c>
      <c r="J22" s="68">
        <v>0</v>
      </c>
      <c r="K22" s="88">
        <f>H22+J22</f>
        <v>0</v>
      </c>
      <c r="L22" s="67">
        <v>105</v>
      </c>
      <c r="M22" s="68">
        <v>32.7</v>
      </c>
      <c r="N22" s="67">
        <v>0</v>
      </c>
      <c r="O22" s="68">
        <v>0</v>
      </c>
      <c r="P22" s="88">
        <f>M22+O22</f>
        <v>32.7</v>
      </c>
      <c r="Q22" s="69">
        <v>64</v>
      </c>
      <c r="R22" s="70">
        <v>106.4</v>
      </c>
      <c r="S22" s="69">
        <v>0</v>
      </c>
      <c r="T22" s="70">
        <v>0</v>
      </c>
      <c r="U22" s="88">
        <f>R22+T22</f>
        <v>106.4</v>
      </c>
      <c r="V22" s="69">
        <v>110</v>
      </c>
      <c r="W22" s="70">
        <v>129</v>
      </c>
      <c r="X22" s="69">
        <v>0</v>
      </c>
      <c r="Y22" s="70">
        <v>0</v>
      </c>
      <c r="Z22" s="88">
        <f>W22+Y22</f>
        <v>129</v>
      </c>
      <c r="AA22" s="71">
        <f t="shared" si="2"/>
        <v>279</v>
      </c>
      <c r="AB22" s="72">
        <f t="shared" si="2"/>
        <v>268.1</v>
      </c>
      <c r="AC22" s="73">
        <f t="shared" si="2"/>
        <v>0</v>
      </c>
      <c r="AD22" s="74">
        <f t="shared" si="2"/>
        <v>0</v>
      </c>
    </row>
    <row r="23" spans="1:30" ht="19.5" customHeight="1">
      <c r="A23" s="447"/>
      <c r="B23" s="789"/>
      <c r="C23" s="447"/>
      <c r="D23" s="450"/>
      <c r="E23" s="453"/>
      <c r="F23" s="245" t="s">
        <v>13</v>
      </c>
      <c r="G23" s="67">
        <v>0</v>
      </c>
      <c r="H23" s="68">
        <v>0</v>
      </c>
      <c r="I23" s="67">
        <v>0</v>
      </c>
      <c r="J23" s="68">
        <v>0</v>
      </c>
      <c r="K23" s="88">
        <f>H23+J23</f>
        <v>0</v>
      </c>
      <c r="L23" s="67">
        <v>0</v>
      </c>
      <c r="M23" s="68">
        <v>0</v>
      </c>
      <c r="N23" s="67">
        <v>0</v>
      </c>
      <c r="O23" s="68">
        <v>0</v>
      </c>
      <c r="P23" s="88">
        <f>M23+O23</f>
        <v>0</v>
      </c>
      <c r="Q23" s="69">
        <v>0</v>
      </c>
      <c r="R23" s="70">
        <v>0</v>
      </c>
      <c r="S23" s="69">
        <v>0</v>
      </c>
      <c r="T23" s="70">
        <v>0</v>
      </c>
      <c r="U23" s="88">
        <f>R23+T23</f>
        <v>0</v>
      </c>
      <c r="V23" s="69">
        <v>0</v>
      </c>
      <c r="W23" s="70">
        <v>0</v>
      </c>
      <c r="X23" s="69">
        <v>0</v>
      </c>
      <c r="Y23" s="70">
        <v>0</v>
      </c>
      <c r="Z23" s="88">
        <f>W23+Y23</f>
        <v>0</v>
      </c>
      <c r="AA23" s="71">
        <f t="shared" si="2"/>
        <v>0</v>
      </c>
      <c r="AB23" s="72">
        <f t="shared" si="2"/>
        <v>0</v>
      </c>
      <c r="AC23" s="73">
        <f t="shared" si="2"/>
        <v>0</v>
      </c>
      <c r="AD23" s="74">
        <f t="shared" si="2"/>
        <v>0</v>
      </c>
    </row>
    <row r="24" spans="1:30" ht="19.5" customHeight="1" thickBot="1">
      <c r="A24" s="447"/>
      <c r="B24" s="789"/>
      <c r="C24" s="447"/>
      <c r="D24" s="450"/>
      <c r="E24" s="453"/>
      <c r="F24" s="246" t="s">
        <v>14</v>
      </c>
      <c r="G24" s="75">
        <v>0</v>
      </c>
      <c r="H24" s="76">
        <v>0</v>
      </c>
      <c r="I24" s="75">
        <v>0</v>
      </c>
      <c r="J24" s="76">
        <v>0</v>
      </c>
      <c r="K24" s="89">
        <f>H24+J24</f>
        <v>0</v>
      </c>
      <c r="L24" s="75">
        <v>0</v>
      </c>
      <c r="M24" s="76">
        <v>0</v>
      </c>
      <c r="N24" s="75">
        <v>0</v>
      </c>
      <c r="O24" s="76">
        <v>0</v>
      </c>
      <c r="P24" s="89">
        <f>M24+O24</f>
        <v>0</v>
      </c>
      <c r="Q24" s="77">
        <v>0</v>
      </c>
      <c r="R24" s="78">
        <v>30</v>
      </c>
      <c r="S24" s="77">
        <v>0</v>
      </c>
      <c r="T24" s="78">
        <v>0</v>
      </c>
      <c r="U24" s="89">
        <f>R24+T24</f>
        <v>30</v>
      </c>
      <c r="V24" s="77">
        <v>0</v>
      </c>
      <c r="W24" s="78">
        <v>0</v>
      </c>
      <c r="X24" s="79">
        <v>0</v>
      </c>
      <c r="Y24" s="78">
        <v>0</v>
      </c>
      <c r="Z24" s="89">
        <f>W24+Y24</f>
        <v>0</v>
      </c>
      <c r="AA24" s="80">
        <f t="shared" si="2"/>
        <v>0</v>
      </c>
      <c r="AB24" s="81">
        <f t="shared" si="2"/>
        <v>30</v>
      </c>
      <c r="AC24" s="82">
        <f t="shared" si="2"/>
        <v>0</v>
      </c>
      <c r="AD24" s="83">
        <f t="shared" si="2"/>
        <v>0</v>
      </c>
    </row>
    <row r="25" spans="1:30" ht="19.5" customHeight="1" thickBot="1">
      <c r="A25" s="448"/>
      <c r="B25" s="457" t="s">
        <v>9</v>
      </c>
      <c r="C25" s="790"/>
      <c r="D25" s="790"/>
      <c r="E25" s="790"/>
      <c r="F25" s="790"/>
      <c r="G25" s="34">
        <f>G20+G21+G22+G23+G24</f>
        <v>179</v>
      </c>
      <c r="H25" s="18">
        <f aca="true" t="shared" si="4" ref="H25:Z25">H20+H21+H22+H23+H24</f>
        <v>26.22</v>
      </c>
      <c r="I25" s="17">
        <f t="shared" si="4"/>
        <v>0</v>
      </c>
      <c r="J25" s="18">
        <f t="shared" si="4"/>
        <v>0</v>
      </c>
      <c r="K25" s="18">
        <f t="shared" si="4"/>
        <v>26.22</v>
      </c>
      <c r="L25" s="34">
        <f t="shared" si="4"/>
        <v>324</v>
      </c>
      <c r="M25" s="18">
        <f t="shared" si="4"/>
        <v>129.23000000000002</v>
      </c>
      <c r="N25" s="34">
        <f t="shared" si="4"/>
        <v>0</v>
      </c>
      <c r="O25" s="18">
        <f t="shared" si="4"/>
        <v>0</v>
      </c>
      <c r="P25" s="18">
        <f t="shared" si="4"/>
        <v>129.23000000000002</v>
      </c>
      <c r="Q25" s="17">
        <f t="shared" si="4"/>
        <v>368</v>
      </c>
      <c r="R25" s="17">
        <f t="shared" si="4"/>
        <v>500</v>
      </c>
      <c r="S25" s="17">
        <f t="shared" si="4"/>
        <v>0</v>
      </c>
      <c r="T25" s="18">
        <f t="shared" si="4"/>
        <v>0</v>
      </c>
      <c r="U25" s="18">
        <f t="shared" si="4"/>
        <v>500</v>
      </c>
      <c r="V25" s="17">
        <f t="shared" si="4"/>
        <v>356</v>
      </c>
      <c r="W25" s="18">
        <f t="shared" si="4"/>
        <v>403.5</v>
      </c>
      <c r="X25" s="34">
        <f t="shared" si="4"/>
        <v>0</v>
      </c>
      <c r="Y25" s="18">
        <f t="shared" si="4"/>
        <v>0</v>
      </c>
      <c r="Z25" s="18">
        <f t="shared" si="4"/>
        <v>403.5</v>
      </c>
      <c r="AA25" s="90">
        <f>AA20+AA21+AA22+AA23+AA24</f>
        <v>1227</v>
      </c>
      <c r="AB25" s="91">
        <f>AB20+AB21+AB22+AB23+AB24</f>
        <v>1058.95</v>
      </c>
      <c r="AC25" s="92">
        <f>AC20+AC21+AC22+AC23+AC24</f>
        <v>0</v>
      </c>
      <c r="AD25" s="93">
        <f>AD20+AD21+AD22+AD23+AD24</f>
        <v>0</v>
      </c>
    </row>
    <row r="26" spans="1:30" ht="19.5" customHeight="1">
      <c r="A26" s="446">
        <v>4</v>
      </c>
      <c r="B26" s="789" t="s">
        <v>116</v>
      </c>
      <c r="C26" s="446">
        <f>D26+E26</f>
        <v>8686.57</v>
      </c>
      <c r="D26" s="449">
        <v>8501.75</v>
      </c>
      <c r="E26" s="452">
        <v>184.82</v>
      </c>
      <c r="F26" s="245" t="s">
        <v>11</v>
      </c>
      <c r="G26" s="60">
        <v>100</v>
      </c>
      <c r="H26" s="61">
        <v>20</v>
      </c>
      <c r="I26" s="60">
        <v>0</v>
      </c>
      <c r="J26" s="61">
        <v>0</v>
      </c>
      <c r="K26" s="87">
        <f>H26+J26</f>
        <v>20</v>
      </c>
      <c r="L26" s="60">
        <v>800</v>
      </c>
      <c r="M26" s="61">
        <v>400</v>
      </c>
      <c r="N26" s="60">
        <v>0</v>
      </c>
      <c r="O26" s="61">
        <v>0</v>
      </c>
      <c r="P26" s="87">
        <f>M26+O26</f>
        <v>400</v>
      </c>
      <c r="Q26" s="62">
        <v>1300</v>
      </c>
      <c r="R26" s="61">
        <v>1200</v>
      </c>
      <c r="S26" s="62">
        <v>0</v>
      </c>
      <c r="T26" s="61">
        <v>0</v>
      </c>
      <c r="U26" s="87">
        <f>R26+T26</f>
        <v>1200</v>
      </c>
      <c r="V26" s="62">
        <v>300</v>
      </c>
      <c r="W26" s="61">
        <v>320</v>
      </c>
      <c r="X26" s="62">
        <v>0</v>
      </c>
      <c r="Y26" s="61">
        <v>0</v>
      </c>
      <c r="Z26" s="87">
        <f>W26+Y26</f>
        <v>320</v>
      </c>
      <c r="AA26" s="63">
        <f>G26+L26+Q26+V26</f>
        <v>2500</v>
      </c>
      <c r="AB26" s="64">
        <f>H26+M26+R26+W26</f>
        <v>1940</v>
      </c>
      <c r="AC26" s="65">
        <f>I26+N26+S26+X26</f>
        <v>0</v>
      </c>
      <c r="AD26" s="66">
        <f>J26+O26+T26+Y26</f>
        <v>0</v>
      </c>
    </row>
    <row r="27" spans="1:30" ht="19.5" customHeight="1">
      <c r="A27" s="447"/>
      <c r="B27" s="789"/>
      <c r="C27" s="447"/>
      <c r="D27" s="450"/>
      <c r="E27" s="453"/>
      <c r="F27" s="245" t="s">
        <v>15</v>
      </c>
      <c r="G27" s="67">
        <v>300</v>
      </c>
      <c r="H27" s="68">
        <v>60</v>
      </c>
      <c r="I27" s="67">
        <v>0</v>
      </c>
      <c r="J27" s="68">
        <v>0</v>
      </c>
      <c r="K27" s="88">
        <f>H27+J27</f>
        <v>60</v>
      </c>
      <c r="L27" s="67">
        <v>600</v>
      </c>
      <c r="M27" s="68">
        <v>300</v>
      </c>
      <c r="N27" s="67">
        <v>0</v>
      </c>
      <c r="O27" s="68">
        <v>0</v>
      </c>
      <c r="P27" s="88">
        <f>M27+O27</f>
        <v>300</v>
      </c>
      <c r="Q27" s="69">
        <v>30</v>
      </c>
      <c r="R27" s="70">
        <v>30</v>
      </c>
      <c r="S27" s="69">
        <v>0</v>
      </c>
      <c r="T27" s="70">
        <v>0</v>
      </c>
      <c r="U27" s="88">
        <f>R27+T27</f>
        <v>30</v>
      </c>
      <c r="V27" s="69">
        <v>0</v>
      </c>
      <c r="W27" s="70">
        <v>0</v>
      </c>
      <c r="X27" s="69">
        <v>0</v>
      </c>
      <c r="Y27" s="70">
        <v>0</v>
      </c>
      <c r="Z27" s="88">
        <f>W27+Y27</f>
        <v>0</v>
      </c>
      <c r="AA27" s="71">
        <f t="shared" si="2"/>
        <v>930</v>
      </c>
      <c r="AB27" s="72">
        <f t="shared" si="2"/>
        <v>390</v>
      </c>
      <c r="AC27" s="73">
        <f t="shared" si="2"/>
        <v>0</v>
      </c>
      <c r="AD27" s="74">
        <f t="shared" si="2"/>
        <v>0</v>
      </c>
    </row>
    <row r="28" spans="1:30" ht="19.5" customHeight="1">
      <c r="A28" s="447"/>
      <c r="B28" s="789"/>
      <c r="C28" s="447"/>
      <c r="D28" s="450"/>
      <c r="E28" s="453"/>
      <c r="F28" s="245" t="s">
        <v>12</v>
      </c>
      <c r="G28" s="67">
        <v>0</v>
      </c>
      <c r="H28" s="68">
        <v>0</v>
      </c>
      <c r="I28" s="67">
        <v>0</v>
      </c>
      <c r="J28" s="68">
        <v>0</v>
      </c>
      <c r="K28" s="88">
        <f>H28+J28</f>
        <v>0</v>
      </c>
      <c r="L28" s="67">
        <v>20</v>
      </c>
      <c r="M28" s="68">
        <v>10</v>
      </c>
      <c r="N28" s="67">
        <v>0</v>
      </c>
      <c r="O28" s="68">
        <v>0</v>
      </c>
      <c r="P28" s="88">
        <f>M28+O28</f>
        <v>10</v>
      </c>
      <c r="Q28" s="69">
        <v>40</v>
      </c>
      <c r="R28" s="70">
        <v>40</v>
      </c>
      <c r="S28" s="69">
        <v>0</v>
      </c>
      <c r="T28" s="70">
        <v>0</v>
      </c>
      <c r="U28" s="88">
        <f>R28+T28</f>
        <v>40</v>
      </c>
      <c r="V28" s="69">
        <v>0</v>
      </c>
      <c r="W28" s="70">
        <v>0</v>
      </c>
      <c r="X28" s="69">
        <v>0</v>
      </c>
      <c r="Y28" s="70">
        <v>0</v>
      </c>
      <c r="Z28" s="88">
        <f>W28+Y28</f>
        <v>0</v>
      </c>
      <c r="AA28" s="71">
        <f t="shared" si="2"/>
        <v>60</v>
      </c>
      <c r="AB28" s="72">
        <f t="shared" si="2"/>
        <v>50</v>
      </c>
      <c r="AC28" s="73">
        <f t="shared" si="2"/>
        <v>0</v>
      </c>
      <c r="AD28" s="74">
        <f t="shared" si="2"/>
        <v>0</v>
      </c>
    </row>
    <row r="29" spans="1:30" ht="19.5" customHeight="1">
      <c r="A29" s="447"/>
      <c r="B29" s="789"/>
      <c r="C29" s="447"/>
      <c r="D29" s="450"/>
      <c r="E29" s="453"/>
      <c r="F29" s="245" t="s">
        <v>13</v>
      </c>
      <c r="G29" s="67">
        <v>0</v>
      </c>
      <c r="H29" s="68">
        <v>0</v>
      </c>
      <c r="I29" s="67">
        <v>0</v>
      </c>
      <c r="J29" s="68">
        <v>0</v>
      </c>
      <c r="K29" s="88">
        <f>H29+J29</f>
        <v>0</v>
      </c>
      <c r="L29" s="67">
        <v>0</v>
      </c>
      <c r="M29" s="68">
        <v>0</v>
      </c>
      <c r="N29" s="67">
        <v>0</v>
      </c>
      <c r="O29" s="68">
        <v>0</v>
      </c>
      <c r="P29" s="88">
        <f>M29+O29</f>
        <v>0</v>
      </c>
      <c r="Q29" s="69">
        <v>0</v>
      </c>
      <c r="R29" s="70">
        <v>0</v>
      </c>
      <c r="S29" s="69">
        <v>0</v>
      </c>
      <c r="T29" s="70">
        <v>0</v>
      </c>
      <c r="U29" s="88">
        <f>R29+T29</f>
        <v>0</v>
      </c>
      <c r="V29" s="69">
        <v>0</v>
      </c>
      <c r="W29" s="70">
        <v>0</v>
      </c>
      <c r="X29" s="69">
        <v>0</v>
      </c>
      <c r="Y29" s="70">
        <v>0</v>
      </c>
      <c r="Z29" s="88">
        <f>W29+Y29</f>
        <v>0</v>
      </c>
      <c r="AA29" s="71">
        <f t="shared" si="2"/>
        <v>0</v>
      </c>
      <c r="AB29" s="72">
        <f t="shared" si="2"/>
        <v>0</v>
      </c>
      <c r="AC29" s="73">
        <f t="shared" si="2"/>
        <v>0</v>
      </c>
      <c r="AD29" s="74">
        <f t="shared" si="2"/>
        <v>0</v>
      </c>
    </row>
    <row r="30" spans="1:30" ht="19.5" customHeight="1" thickBot="1">
      <c r="A30" s="447"/>
      <c r="B30" s="789"/>
      <c r="C30" s="447"/>
      <c r="D30" s="450"/>
      <c r="E30" s="453"/>
      <c r="F30" s="246" t="s">
        <v>14</v>
      </c>
      <c r="G30" s="75">
        <v>0</v>
      </c>
      <c r="H30" s="76">
        <v>0</v>
      </c>
      <c r="I30" s="75">
        <v>0</v>
      </c>
      <c r="J30" s="76">
        <v>0</v>
      </c>
      <c r="K30" s="89">
        <f>H30+J30</f>
        <v>0</v>
      </c>
      <c r="L30" s="75">
        <v>0</v>
      </c>
      <c r="M30" s="76">
        <v>0</v>
      </c>
      <c r="N30" s="75">
        <v>0</v>
      </c>
      <c r="O30" s="76">
        <v>0</v>
      </c>
      <c r="P30" s="89">
        <f>M30+O30</f>
        <v>0</v>
      </c>
      <c r="Q30" s="77">
        <v>0</v>
      </c>
      <c r="R30" s="78">
        <v>0</v>
      </c>
      <c r="S30" s="77">
        <v>0</v>
      </c>
      <c r="T30" s="78">
        <v>0</v>
      </c>
      <c r="U30" s="89">
        <f>R30+T30</f>
        <v>0</v>
      </c>
      <c r="V30" s="77">
        <v>0</v>
      </c>
      <c r="W30" s="78">
        <v>0</v>
      </c>
      <c r="X30" s="79">
        <v>0</v>
      </c>
      <c r="Y30" s="78">
        <v>0</v>
      </c>
      <c r="Z30" s="89">
        <f>W30+Y30</f>
        <v>0</v>
      </c>
      <c r="AA30" s="80">
        <f t="shared" si="2"/>
        <v>0</v>
      </c>
      <c r="AB30" s="81">
        <f t="shared" si="2"/>
        <v>0</v>
      </c>
      <c r="AC30" s="82">
        <f t="shared" si="2"/>
        <v>0</v>
      </c>
      <c r="AD30" s="83">
        <f t="shared" si="2"/>
        <v>0</v>
      </c>
    </row>
    <row r="31" spans="1:30" ht="19.5" customHeight="1" thickBot="1">
      <c r="A31" s="448"/>
      <c r="B31" s="457" t="s">
        <v>9</v>
      </c>
      <c r="C31" s="790"/>
      <c r="D31" s="790"/>
      <c r="E31" s="790"/>
      <c r="F31" s="790"/>
      <c r="G31" s="34">
        <f aca="true" t="shared" si="5" ref="G31:AD31">G26+G27+G28+G29+G30</f>
        <v>400</v>
      </c>
      <c r="H31" s="18">
        <f t="shared" si="5"/>
        <v>80</v>
      </c>
      <c r="I31" s="17">
        <f t="shared" si="5"/>
        <v>0</v>
      </c>
      <c r="J31" s="18">
        <f t="shared" si="5"/>
        <v>0</v>
      </c>
      <c r="K31" s="18">
        <f t="shared" si="5"/>
        <v>80</v>
      </c>
      <c r="L31" s="34">
        <f t="shared" si="5"/>
        <v>1420</v>
      </c>
      <c r="M31" s="18">
        <f t="shared" si="5"/>
        <v>710</v>
      </c>
      <c r="N31" s="34">
        <f t="shared" si="5"/>
        <v>0</v>
      </c>
      <c r="O31" s="18">
        <f t="shared" si="5"/>
        <v>0</v>
      </c>
      <c r="P31" s="18">
        <f t="shared" si="5"/>
        <v>710</v>
      </c>
      <c r="Q31" s="17">
        <f t="shared" si="5"/>
        <v>1370</v>
      </c>
      <c r="R31" s="17">
        <f t="shared" si="5"/>
        <v>1270</v>
      </c>
      <c r="S31" s="17">
        <f t="shared" si="5"/>
        <v>0</v>
      </c>
      <c r="T31" s="18">
        <f t="shared" si="5"/>
        <v>0</v>
      </c>
      <c r="U31" s="18">
        <f t="shared" si="5"/>
        <v>1270</v>
      </c>
      <c r="V31" s="17">
        <f t="shared" si="5"/>
        <v>300</v>
      </c>
      <c r="W31" s="18">
        <f t="shared" si="5"/>
        <v>320</v>
      </c>
      <c r="X31" s="34">
        <f t="shared" si="5"/>
        <v>0</v>
      </c>
      <c r="Y31" s="18">
        <f t="shared" si="5"/>
        <v>0</v>
      </c>
      <c r="Z31" s="18">
        <f t="shared" si="5"/>
        <v>320</v>
      </c>
      <c r="AA31" s="90">
        <f t="shared" si="5"/>
        <v>3490</v>
      </c>
      <c r="AB31" s="91">
        <f t="shared" si="5"/>
        <v>2380</v>
      </c>
      <c r="AC31" s="92">
        <f t="shared" si="5"/>
        <v>0</v>
      </c>
      <c r="AD31" s="93">
        <f t="shared" si="5"/>
        <v>0</v>
      </c>
    </row>
    <row r="32" spans="1:30" ht="19.5" customHeight="1">
      <c r="A32" s="446"/>
      <c r="B32" s="789" t="s">
        <v>9</v>
      </c>
      <c r="C32" s="446">
        <f>D32+E32</f>
        <v>24737.399999999998</v>
      </c>
      <c r="D32" s="449">
        <f>D26+D20+D14+D8</f>
        <v>24405.87</v>
      </c>
      <c r="E32" s="452">
        <f>E26+E20+E14+E8</f>
        <v>331.53000000000003</v>
      </c>
      <c r="F32" s="245" t="s">
        <v>11</v>
      </c>
      <c r="G32" s="60">
        <f>G26+G20+G14+G8</f>
        <v>2626</v>
      </c>
      <c r="H32" s="61">
        <f>H26+H20+H14+H8</f>
        <v>489.3</v>
      </c>
      <c r="I32" s="60">
        <f>I26+I20+I14+I8</f>
        <v>0</v>
      </c>
      <c r="J32" s="61">
        <f>J26+J20+J14+J8</f>
        <v>0</v>
      </c>
      <c r="K32" s="87">
        <f>H32+J32</f>
        <v>489.3</v>
      </c>
      <c r="L32" s="60">
        <f aca="true" t="shared" si="6" ref="L32:O36">L26+L20+L14+L8</f>
        <v>2674</v>
      </c>
      <c r="M32" s="61">
        <f t="shared" si="6"/>
        <v>1234.1499999999999</v>
      </c>
      <c r="N32" s="60">
        <f t="shared" si="6"/>
        <v>0</v>
      </c>
      <c r="O32" s="61">
        <f t="shared" si="6"/>
        <v>0</v>
      </c>
      <c r="P32" s="87">
        <f>M32+O32</f>
        <v>1234.1499999999999</v>
      </c>
      <c r="Q32" s="62">
        <f aca="true" t="shared" si="7" ref="Q32:T36">Q26+Q20+Q14+Q8</f>
        <v>2352</v>
      </c>
      <c r="R32" s="61">
        <f t="shared" si="7"/>
        <v>2282.6</v>
      </c>
      <c r="S32" s="62">
        <f t="shared" si="7"/>
        <v>0</v>
      </c>
      <c r="T32" s="61">
        <f t="shared" si="7"/>
        <v>0</v>
      </c>
      <c r="U32" s="87">
        <f>R32+T32</f>
        <v>2282.6</v>
      </c>
      <c r="V32" s="62">
        <f aca="true" t="shared" si="8" ref="V32:Y36">V26+V20+V14+V8</f>
        <v>979</v>
      </c>
      <c r="W32" s="61">
        <f t="shared" si="8"/>
        <v>1287.5</v>
      </c>
      <c r="X32" s="62">
        <f t="shared" si="8"/>
        <v>0</v>
      </c>
      <c r="Y32" s="61">
        <f t="shared" si="8"/>
        <v>0</v>
      </c>
      <c r="Z32" s="87">
        <f>W32+Y32</f>
        <v>1287.5</v>
      </c>
      <c r="AA32" s="63">
        <f>G32+L32+Q32+V32</f>
        <v>8631</v>
      </c>
      <c r="AB32" s="64">
        <f>H32+M32+R32+W32</f>
        <v>5293.549999999999</v>
      </c>
      <c r="AC32" s="65">
        <f>I32+N32+S32+X32</f>
        <v>0</v>
      </c>
      <c r="AD32" s="66">
        <f>J32+O32+T32+Y32</f>
        <v>0</v>
      </c>
    </row>
    <row r="33" spans="1:30" ht="19.5" customHeight="1">
      <c r="A33" s="447"/>
      <c r="B33" s="789"/>
      <c r="C33" s="447"/>
      <c r="D33" s="450"/>
      <c r="E33" s="453"/>
      <c r="F33" s="245" t="s">
        <v>15</v>
      </c>
      <c r="G33" s="67">
        <f aca="true" t="shared" si="9" ref="G33:J36">G27+G21+G15+G9</f>
        <v>628</v>
      </c>
      <c r="H33" s="68">
        <f t="shared" si="9"/>
        <v>113</v>
      </c>
      <c r="I33" s="67">
        <f t="shared" si="9"/>
        <v>0</v>
      </c>
      <c r="J33" s="68">
        <f t="shared" si="9"/>
        <v>0</v>
      </c>
      <c r="K33" s="88">
        <f>H33+J33</f>
        <v>113</v>
      </c>
      <c r="L33" s="67">
        <f t="shared" si="6"/>
        <v>622</v>
      </c>
      <c r="M33" s="68">
        <f t="shared" si="6"/>
        <v>309</v>
      </c>
      <c r="N33" s="67">
        <f t="shared" si="6"/>
        <v>0</v>
      </c>
      <c r="O33" s="68">
        <f t="shared" si="6"/>
        <v>0</v>
      </c>
      <c r="P33" s="88">
        <f>M33+O33</f>
        <v>309</v>
      </c>
      <c r="Q33" s="69">
        <f t="shared" si="7"/>
        <v>73</v>
      </c>
      <c r="R33" s="70">
        <f t="shared" si="7"/>
        <v>65</v>
      </c>
      <c r="S33" s="69">
        <f t="shared" si="7"/>
        <v>0</v>
      </c>
      <c r="T33" s="70">
        <f t="shared" si="7"/>
        <v>0</v>
      </c>
      <c r="U33" s="88">
        <f>R33+T33</f>
        <v>65</v>
      </c>
      <c r="V33" s="69">
        <f t="shared" si="8"/>
        <v>65</v>
      </c>
      <c r="W33" s="70">
        <f t="shared" si="8"/>
        <v>86</v>
      </c>
      <c r="X33" s="69">
        <f t="shared" si="8"/>
        <v>0</v>
      </c>
      <c r="Y33" s="70">
        <f t="shared" si="8"/>
        <v>0</v>
      </c>
      <c r="Z33" s="88">
        <f>W33+Y33</f>
        <v>86</v>
      </c>
      <c r="AA33" s="71">
        <f t="shared" si="2"/>
        <v>1388</v>
      </c>
      <c r="AB33" s="72">
        <f t="shared" si="2"/>
        <v>573</v>
      </c>
      <c r="AC33" s="73">
        <f t="shared" si="2"/>
        <v>0</v>
      </c>
      <c r="AD33" s="74">
        <f t="shared" si="2"/>
        <v>0</v>
      </c>
    </row>
    <row r="34" spans="1:30" ht="19.5" customHeight="1">
      <c r="A34" s="447"/>
      <c r="B34" s="789"/>
      <c r="C34" s="447"/>
      <c r="D34" s="450"/>
      <c r="E34" s="453"/>
      <c r="F34" s="245" t="s">
        <v>12</v>
      </c>
      <c r="G34" s="67">
        <f t="shared" si="9"/>
        <v>269</v>
      </c>
      <c r="H34" s="68">
        <f t="shared" si="9"/>
        <v>51.15</v>
      </c>
      <c r="I34" s="67">
        <f t="shared" si="9"/>
        <v>0</v>
      </c>
      <c r="J34" s="68">
        <f t="shared" si="9"/>
        <v>0</v>
      </c>
      <c r="K34" s="88">
        <f>H34+J34</f>
        <v>51.15</v>
      </c>
      <c r="L34" s="67">
        <f t="shared" si="6"/>
        <v>283</v>
      </c>
      <c r="M34" s="68">
        <f t="shared" si="6"/>
        <v>118.19</v>
      </c>
      <c r="N34" s="67">
        <f t="shared" si="6"/>
        <v>0</v>
      </c>
      <c r="O34" s="68">
        <f t="shared" si="6"/>
        <v>0</v>
      </c>
      <c r="P34" s="88">
        <f>M34+O34</f>
        <v>118.19</v>
      </c>
      <c r="Q34" s="69">
        <f t="shared" si="7"/>
        <v>160</v>
      </c>
      <c r="R34" s="70">
        <f t="shared" si="7"/>
        <v>192.92000000000002</v>
      </c>
      <c r="S34" s="69">
        <f t="shared" si="7"/>
        <v>0</v>
      </c>
      <c r="T34" s="70">
        <f t="shared" si="7"/>
        <v>0</v>
      </c>
      <c r="U34" s="88">
        <f>R34+T34</f>
        <v>192.92000000000002</v>
      </c>
      <c r="V34" s="69">
        <f t="shared" si="8"/>
        <v>130</v>
      </c>
      <c r="W34" s="70">
        <f t="shared" si="8"/>
        <v>157.2</v>
      </c>
      <c r="X34" s="69">
        <f t="shared" si="8"/>
        <v>0</v>
      </c>
      <c r="Y34" s="70">
        <f t="shared" si="8"/>
        <v>0</v>
      </c>
      <c r="Z34" s="88">
        <f>W34+Y34</f>
        <v>157.2</v>
      </c>
      <c r="AA34" s="71">
        <f t="shared" si="2"/>
        <v>842</v>
      </c>
      <c r="AB34" s="72">
        <f t="shared" si="2"/>
        <v>519.46</v>
      </c>
      <c r="AC34" s="73">
        <f t="shared" si="2"/>
        <v>0</v>
      </c>
      <c r="AD34" s="74">
        <f t="shared" si="2"/>
        <v>0</v>
      </c>
    </row>
    <row r="35" spans="1:30" ht="19.5" customHeight="1">
      <c r="A35" s="447"/>
      <c r="B35" s="789"/>
      <c r="C35" s="447"/>
      <c r="D35" s="450"/>
      <c r="E35" s="453"/>
      <c r="F35" s="245" t="s">
        <v>13</v>
      </c>
      <c r="G35" s="67">
        <f t="shared" si="9"/>
        <v>0</v>
      </c>
      <c r="H35" s="68">
        <f t="shared" si="9"/>
        <v>0</v>
      </c>
      <c r="I35" s="67">
        <f t="shared" si="9"/>
        <v>0</v>
      </c>
      <c r="J35" s="68">
        <f t="shared" si="9"/>
        <v>0</v>
      </c>
      <c r="K35" s="88">
        <f>H35+J35</f>
        <v>0</v>
      </c>
      <c r="L35" s="67">
        <f t="shared" si="6"/>
        <v>1</v>
      </c>
      <c r="M35" s="68">
        <f t="shared" si="6"/>
        <v>0.38</v>
      </c>
      <c r="N35" s="67">
        <f t="shared" si="6"/>
        <v>0</v>
      </c>
      <c r="O35" s="68">
        <f t="shared" si="6"/>
        <v>0</v>
      </c>
      <c r="P35" s="88">
        <f>M35+O35</f>
        <v>0.38</v>
      </c>
      <c r="Q35" s="69">
        <f t="shared" si="7"/>
        <v>0</v>
      </c>
      <c r="R35" s="70">
        <f t="shared" si="7"/>
        <v>0</v>
      </c>
      <c r="S35" s="69">
        <f t="shared" si="7"/>
        <v>0</v>
      </c>
      <c r="T35" s="70">
        <f t="shared" si="7"/>
        <v>0</v>
      </c>
      <c r="U35" s="88">
        <f>R35+T35</f>
        <v>0</v>
      </c>
      <c r="V35" s="69">
        <f t="shared" si="8"/>
        <v>0</v>
      </c>
      <c r="W35" s="70">
        <f t="shared" si="8"/>
        <v>0</v>
      </c>
      <c r="X35" s="69">
        <f t="shared" si="8"/>
        <v>0</v>
      </c>
      <c r="Y35" s="70">
        <f t="shared" si="8"/>
        <v>0</v>
      </c>
      <c r="Z35" s="88">
        <f>W35+Y35</f>
        <v>0</v>
      </c>
      <c r="AA35" s="71">
        <f t="shared" si="2"/>
        <v>1</v>
      </c>
      <c r="AB35" s="72">
        <f t="shared" si="2"/>
        <v>0.38</v>
      </c>
      <c r="AC35" s="73">
        <f t="shared" si="2"/>
        <v>0</v>
      </c>
      <c r="AD35" s="74">
        <f t="shared" si="2"/>
        <v>0</v>
      </c>
    </row>
    <row r="36" spans="1:30" ht="19.5" customHeight="1" thickBot="1">
      <c r="A36" s="447"/>
      <c r="B36" s="789"/>
      <c r="C36" s="447"/>
      <c r="D36" s="450"/>
      <c r="E36" s="453"/>
      <c r="F36" s="246" t="s">
        <v>14</v>
      </c>
      <c r="G36" s="75">
        <f t="shared" si="9"/>
        <v>0</v>
      </c>
      <c r="H36" s="76">
        <f t="shared" si="9"/>
        <v>0</v>
      </c>
      <c r="I36" s="75">
        <f t="shared" si="9"/>
        <v>0</v>
      </c>
      <c r="J36" s="76">
        <f t="shared" si="9"/>
        <v>0</v>
      </c>
      <c r="K36" s="89">
        <f>H36+J36</f>
        <v>0</v>
      </c>
      <c r="L36" s="75">
        <f t="shared" si="6"/>
        <v>0</v>
      </c>
      <c r="M36" s="76">
        <f t="shared" si="6"/>
        <v>0</v>
      </c>
      <c r="N36" s="75">
        <f t="shared" si="6"/>
        <v>0</v>
      </c>
      <c r="O36" s="76">
        <f t="shared" si="6"/>
        <v>0</v>
      </c>
      <c r="P36" s="89">
        <f>M36+O36</f>
        <v>0</v>
      </c>
      <c r="Q36" s="77">
        <f t="shared" si="7"/>
        <v>0</v>
      </c>
      <c r="R36" s="78">
        <f t="shared" si="7"/>
        <v>30</v>
      </c>
      <c r="S36" s="77">
        <f t="shared" si="7"/>
        <v>0</v>
      </c>
      <c r="T36" s="78">
        <f t="shared" si="7"/>
        <v>0</v>
      </c>
      <c r="U36" s="89">
        <f>R36+T36</f>
        <v>30</v>
      </c>
      <c r="V36" s="77">
        <f t="shared" si="8"/>
        <v>0</v>
      </c>
      <c r="W36" s="78">
        <f t="shared" si="8"/>
        <v>0</v>
      </c>
      <c r="X36" s="79">
        <f t="shared" si="8"/>
        <v>0</v>
      </c>
      <c r="Y36" s="78">
        <f t="shared" si="8"/>
        <v>0</v>
      </c>
      <c r="Z36" s="89">
        <f>W36+Y36</f>
        <v>0</v>
      </c>
      <c r="AA36" s="80">
        <f t="shared" si="2"/>
        <v>0</v>
      </c>
      <c r="AB36" s="81">
        <f t="shared" si="2"/>
        <v>30</v>
      </c>
      <c r="AC36" s="82">
        <f t="shared" si="2"/>
        <v>0</v>
      </c>
      <c r="AD36" s="83">
        <f t="shared" si="2"/>
        <v>0</v>
      </c>
    </row>
    <row r="37" spans="1:30" ht="19.5" customHeight="1" thickBot="1">
      <c r="A37" s="448"/>
      <c r="B37" s="457" t="s">
        <v>17</v>
      </c>
      <c r="C37" s="790"/>
      <c r="D37" s="790"/>
      <c r="E37" s="790"/>
      <c r="F37" s="790"/>
      <c r="G37" s="34">
        <f aca="true" t="shared" si="10" ref="G37:AD37">G32+G33+G34+G35+G36</f>
        <v>3523</v>
      </c>
      <c r="H37" s="18">
        <f t="shared" si="10"/>
        <v>653.4499999999999</v>
      </c>
      <c r="I37" s="17">
        <f t="shared" si="10"/>
        <v>0</v>
      </c>
      <c r="J37" s="18">
        <f t="shared" si="10"/>
        <v>0</v>
      </c>
      <c r="K37" s="18">
        <f t="shared" si="10"/>
        <v>653.4499999999999</v>
      </c>
      <c r="L37" s="34">
        <f t="shared" si="10"/>
        <v>3580</v>
      </c>
      <c r="M37" s="18">
        <f t="shared" si="10"/>
        <v>1661.72</v>
      </c>
      <c r="N37" s="34">
        <f t="shared" si="10"/>
        <v>0</v>
      </c>
      <c r="O37" s="18">
        <f t="shared" si="10"/>
        <v>0</v>
      </c>
      <c r="P37" s="18">
        <f t="shared" si="10"/>
        <v>1661.72</v>
      </c>
      <c r="Q37" s="17">
        <f t="shared" si="10"/>
        <v>2585</v>
      </c>
      <c r="R37" s="17">
        <f t="shared" si="10"/>
        <v>2570.52</v>
      </c>
      <c r="S37" s="17">
        <f t="shared" si="10"/>
        <v>0</v>
      </c>
      <c r="T37" s="18">
        <f t="shared" si="10"/>
        <v>0</v>
      </c>
      <c r="U37" s="18">
        <f t="shared" si="10"/>
        <v>2570.52</v>
      </c>
      <c r="V37" s="17">
        <f t="shared" si="10"/>
        <v>1174</v>
      </c>
      <c r="W37" s="18">
        <f t="shared" si="10"/>
        <v>1530.7</v>
      </c>
      <c r="X37" s="34">
        <f t="shared" si="10"/>
        <v>0</v>
      </c>
      <c r="Y37" s="18">
        <f t="shared" si="10"/>
        <v>0</v>
      </c>
      <c r="Z37" s="18">
        <f t="shared" si="10"/>
        <v>1530.7</v>
      </c>
      <c r="AA37" s="90">
        <f t="shared" si="10"/>
        <v>10862</v>
      </c>
      <c r="AB37" s="91">
        <f t="shared" si="10"/>
        <v>6416.389999999999</v>
      </c>
      <c r="AC37" s="92">
        <f t="shared" si="10"/>
        <v>0</v>
      </c>
      <c r="AD37" s="93">
        <f t="shared" si="10"/>
        <v>0</v>
      </c>
    </row>
    <row r="40" spans="7:30" ht="33" customHeight="1"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</row>
  </sheetData>
  <sheetProtection/>
  <mergeCells count="60">
    <mergeCell ref="A1:Z1"/>
    <mergeCell ref="AA1:AD1"/>
    <mergeCell ref="A2:Z2"/>
    <mergeCell ref="A3:Z3"/>
    <mergeCell ref="A4:A6"/>
    <mergeCell ref="B4:B6"/>
    <mergeCell ref="C4:C6"/>
    <mergeCell ref="D4:E4"/>
    <mergeCell ref="F4:F6"/>
    <mergeCell ref="G4:K4"/>
    <mergeCell ref="L4:P4"/>
    <mergeCell ref="Q4:U4"/>
    <mergeCell ref="V4:Z4"/>
    <mergeCell ref="AA4:AD4"/>
    <mergeCell ref="D5:D6"/>
    <mergeCell ref="E5:E6"/>
    <mergeCell ref="G5:H5"/>
    <mergeCell ref="I5:J5"/>
    <mergeCell ref="K5:K6"/>
    <mergeCell ref="L5:M5"/>
    <mergeCell ref="N5:O5"/>
    <mergeCell ref="P5:P6"/>
    <mergeCell ref="Q5:R5"/>
    <mergeCell ref="S5:T5"/>
    <mergeCell ref="U5:U6"/>
    <mergeCell ref="V5:W5"/>
    <mergeCell ref="X5:Y5"/>
    <mergeCell ref="Z5:Z6"/>
    <mergeCell ref="AA5:AB5"/>
    <mergeCell ref="AC5:AD5"/>
    <mergeCell ref="A8:A13"/>
    <mergeCell ref="B8:B12"/>
    <mergeCell ref="C8:C12"/>
    <mergeCell ref="D8:D12"/>
    <mergeCell ref="E8:E12"/>
    <mergeCell ref="B13:F13"/>
    <mergeCell ref="A14:A19"/>
    <mergeCell ref="B14:B18"/>
    <mergeCell ref="C14:C18"/>
    <mergeCell ref="D14:D18"/>
    <mergeCell ref="E14:E18"/>
    <mergeCell ref="B19:F19"/>
    <mergeCell ref="A20:A25"/>
    <mergeCell ref="B20:B24"/>
    <mergeCell ref="C20:C24"/>
    <mergeCell ref="D20:D24"/>
    <mergeCell ref="E20:E24"/>
    <mergeCell ref="B25:F25"/>
    <mergeCell ref="A26:A31"/>
    <mergeCell ref="B26:B30"/>
    <mergeCell ref="C26:C30"/>
    <mergeCell ref="D26:D30"/>
    <mergeCell ref="E26:E30"/>
    <mergeCell ref="B31:F31"/>
    <mergeCell ref="A32:A37"/>
    <mergeCell ref="B32:B36"/>
    <mergeCell ref="C32:C36"/>
    <mergeCell ref="D32:D36"/>
    <mergeCell ref="E32:E36"/>
    <mergeCell ref="B37:F37"/>
  </mergeCells>
  <printOptions/>
  <pageMargins left="0" right="0" top="0" bottom="0" header="0" footer="0"/>
  <pageSetup horizontalDpi="600" verticalDpi="600" orientation="landscape" paperSize="9" scale="65" r:id="rId1"/>
  <ignoredErrors>
    <ignoredError sqref="K13:P13 U13:AD13 K19:AC37 AD31 AE13 AD12 AD14:AD2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M27"/>
  <sheetViews>
    <sheetView zoomScalePageLayoutView="0" workbookViewId="0" topLeftCell="A13">
      <selection activeCell="E28" sqref="E28:F28"/>
    </sheetView>
  </sheetViews>
  <sheetFormatPr defaultColWidth="9.140625" defaultRowHeight="12.75"/>
  <cols>
    <col min="1" max="1" width="4.57421875" style="298" customWidth="1"/>
    <col min="2" max="2" width="17.28125" style="298" customWidth="1"/>
    <col min="3" max="4" width="12.7109375" style="287" customWidth="1"/>
    <col min="5" max="5" width="11.28125" style="287" customWidth="1"/>
    <col min="6" max="6" width="9.140625" style="287" customWidth="1"/>
    <col min="7" max="7" width="12.7109375" style="287" customWidth="1"/>
    <col min="8" max="8" width="8.7109375" style="287" customWidth="1"/>
    <col min="9" max="9" width="12.7109375" style="287" customWidth="1"/>
    <col min="10" max="10" width="8.7109375" style="287" customWidth="1"/>
    <col min="11" max="11" width="12.7109375" style="287" customWidth="1"/>
    <col min="12" max="12" width="9.7109375" style="287" customWidth="1"/>
    <col min="13" max="13" width="23.7109375" style="287" customWidth="1"/>
    <col min="14" max="128" width="9.140625" style="287" customWidth="1"/>
    <col min="129" max="129" width="4.57421875" style="287" customWidth="1"/>
    <col min="130" max="130" width="17.28125" style="287" customWidth="1"/>
    <col min="131" max="133" width="12.7109375" style="287" customWidth="1"/>
    <col min="134" max="134" width="9.140625" style="287" customWidth="1"/>
    <col min="135" max="135" width="12.7109375" style="287" customWidth="1"/>
    <col min="136" max="136" width="8.7109375" style="287" customWidth="1"/>
    <col min="137" max="137" width="12.7109375" style="287" customWidth="1"/>
    <col min="138" max="138" width="8.7109375" style="287" customWidth="1"/>
    <col min="139" max="139" width="12.7109375" style="287" customWidth="1"/>
    <col min="140" max="140" width="8.7109375" style="287" customWidth="1"/>
    <col min="141" max="141" width="23.7109375" style="287" customWidth="1"/>
    <col min="142" max="143" width="9.140625" style="287" customWidth="1"/>
    <col min="144" max="144" width="11.7109375" style="287" customWidth="1"/>
    <col min="145" max="145" width="10.421875" style="287" customWidth="1"/>
    <col min="146" max="148" width="9.140625" style="287" customWidth="1"/>
    <col min="149" max="149" width="10.8515625" style="287" customWidth="1"/>
    <col min="150" max="16384" width="9.140625" style="287" customWidth="1"/>
  </cols>
  <sheetData>
    <row r="1" spans="1:13" ht="22.5">
      <c r="A1" s="429" t="s">
        <v>0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</row>
    <row r="2" spans="1:13" ht="69.75" customHeight="1">
      <c r="A2" s="429" t="s">
        <v>142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</row>
    <row r="3" spans="1:13" ht="39" customHeight="1" thickBot="1">
      <c r="A3" s="430" t="s">
        <v>25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</row>
    <row r="4" spans="1:13" ht="18" thickBot="1">
      <c r="A4" s="431" t="s">
        <v>4</v>
      </c>
      <c r="B4" s="435" t="s">
        <v>130</v>
      </c>
      <c r="C4" s="439" t="s">
        <v>131</v>
      </c>
      <c r="D4" s="420"/>
      <c r="E4" s="420"/>
      <c r="F4" s="420"/>
      <c r="G4" s="420"/>
      <c r="H4" s="420"/>
      <c r="I4" s="420"/>
      <c r="J4" s="420"/>
      <c r="K4" s="420"/>
      <c r="L4" s="420"/>
      <c r="M4" s="440"/>
    </row>
    <row r="5" spans="1:13" ht="36" customHeight="1" thickBot="1">
      <c r="A5" s="432"/>
      <c r="B5" s="436"/>
      <c r="C5" s="441" t="s">
        <v>61</v>
      </c>
      <c r="D5" s="442"/>
      <c r="E5" s="439" t="s">
        <v>139</v>
      </c>
      <c r="F5" s="440"/>
      <c r="G5" s="445" t="s">
        <v>132</v>
      </c>
      <c r="H5" s="445"/>
      <c r="I5" s="445"/>
      <c r="J5" s="445"/>
      <c r="K5" s="445"/>
      <c r="L5" s="445"/>
      <c r="M5" s="442"/>
    </row>
    <row r="6" spans="1:13" ht="45.75" customHeight="1" thickBot="1">
      <c r="A6" s="433"/>
      <c r="B6" s="437"/>
      <c r="C6" s="288" t="s">
        <v>137</v>
      </c>
      <c r="D6" s="290" t="s">
        <v>138</v>
      </c>
      <c r="E6" s="443"/>
      <c r="F6" s="444"/>
      <c r="G6" s="420" t="s">
        <v>133</v>
      </c>
      <c r="H6" s="421"/>
      <c r="I6" s="422" t="s">
        <v>140</v>
      </c>
      <c r="J6" s="423"/>
      <c r="K6" s="424" t="s">
        <v>141</v>
      </c>
      <c r="L6" s="424"/>
      <c r="M6" s="425" t="s">
        <v>134</v>
      </c>
    </row>
    <row r="7" spans="1:13" ht="33" customHeight="1" thickBot="1">
      <c r="A7" s="434"/>
      <c r="B7" s="438"/>
      <c r="C7" s="301" t="s">
        <v>8</v>
      </c>
      <c r="D7" s="301" t="s">
        <v>8</v>
      </c>
      <c r="E7" s="302" t="s">
        <v>8</v>
      </c>
      <c r="F7" s="303" t="s">
        <v>135</v>
      </c>
      <c r="G7" s="302" t="s">
        <v>8</v>
      </c>
      <c r="H7" s="304" t="s">
        <v>135</v>
      </c>
      <c r="I7" s="305" t="s">
        <v>8</v>
      </c>
      <c r="J7" s="303" t="s">
        <v>135</v>
      </c>
      <c r="K7" s="302" t="s">
        <v>8</v>
      </c>
      <c r="L7" s="304" t="s">
        <v>135</v>
      </c>
      <c r="M7" s="426"/>
    </row>
    <row r="8" spans="1:13" ht="15.75" thickBot="1">
      <c r="A8" s="313">
        <v>1</v>
      </c>
      <c r="B8" s="314">
        <v>2</v>
      </c>
      <c r="C8" s="314">
        <v>5</v>
      </c>
      <c r="D8" s="314">
        <v>6</v>
      </c>
      <c r="E8" s="314">
        <v>7</v>
      </c>
      <c r="F8" s="314">
        <v>8</v>
      </c>
      <c r="G8" s="314">
        <v>9</v>
      </c>
      <c r="H8" s="314">
        <v>10</v>
      </c>
      <c r="I8" s="314">
        <v>11</v>
      </c>
      <c r="J8" s="314">
        <v>12</v>
      </c>
      <c r="K8" s="314">
        <v>13</v>
      </c>
      <c r="L8" s="314">
        <v>14</v>
      </c>
      <c r="M8" s="315">
        <v>15</v>
      </c>
    </row>
    <row r="9" spans="1:13" ht="34.5" customHeight="1" thickBot="1">
      <c r="A9" s="306">
        <v>1</v>
      </c>
      <c r="B9" s="307" t="s">
        <v>118</v>
      </c>
      <c r="C9" s="308">
        <v>59322.749999999985</v>
      </c>
      <c r="D9" s="308">
        <v>59548.41</v>
      </c>
      <c r="E9" s="309">
        <f>D9-C9</f>
        <v>225.66000000001804</v>
      </c>
      <c r="F9" s="310">
        <f>D9/C9*100-100</f>
        <v>0.3803936938190162</v>
      </c>
      <c r="G9" s="311">
        <v>9614.195</v>
      </c>
      <c r="H9" s="312">
        <f>G9/C9*100</f>
        <v>16.20659022044663</v>
      </c>
      <c r="I9" s="311">
        <v>8687.445</v>
      </c>
      <c r="J9" s="310">
        <f>I9/D9*100</f>
        <v>14.588878191709902</v>
      </c>
      <c r="K9" s="311">
        <f>I9-G9</f>
        <v>-926.75</v>
      </c>
      <c r="L9" s="360">
        <f>I9/G9*100-100</f>
        <v>-9.639392585650697</v>
      </c>
      <c r="M9" s="297" t="s">
        <v>149</v>
      </c>
    </row>
    <row r="10" spans="1:13" ht="34.5" customHeight="1" thickBot="1">
      <c r="A10" s="291">
        <v>2</v>
      </c>
      <c r="B10" s="289" t="s">
        <v>119</v>
      </c>
      <c r="C10" s="292">
        <v>34531.5643</v>
      </c>
      <c r="D10" s="292">
        <v>34958.55990000001</v>
      </c>
      <c r="E10" s="293">
        <f aca="true" t="shared" si="0" ref="E10:E18">D10-C10</f>
        <v>426.9956000000093</v>
      </c>
      <c r="F10" s="294">
        <f aca="true" t="shared" si="1" ref="F10:F19">D10/C10*100-100</f>
        <v>1.2365370890539396</v>
      </c>
      <c r="G10" s="295">
        <v>2443.84</v>
      </c>
      <c r="H10" s="312">
        <f aca="true" t="shared" si="2" ref="H10:H19">G10/C10*100</f>
        <v>7.077119295171926</v>
      </c>
      <c r="I10" s="311">
        <v>1460.8218</v>
      </c>
      <c r="J10" s="310">
        <f aca="true" t="shared" si="3" ref="J10:J19">I10/D10*100</f>
        <v>4.178724192812071</v>
      </c>
      <c r="K10" s="311">
        <f aca="true" t="shared" si="4" ref="K10:K19">I10-G10</f>
        <v>-983.0182000000002</v>
      </c>
      <c r="L10" s="360">
        <f aca="true" t="shared" si="5" ref="L10:L19">I10/G10*100-100</f>
        <v>-40.224327288202176</v>
      </c>
      <c r="M10" s="297" t="s">
        <v>153</v>
      </c>
    </row>
    <row r="11" spans="1:13" ht="34.5" customHeight="1" thickBot="1">
      <c r="A11" s="291">
        <v>3</v>
      </c>
      <c r="B11" s="289" t="s">
        <v>120</v>
      </c>
      <c r="C11" s="292">
        <v>70208.98999999999</v>
      </c>
      <c r="D11" s="292">
        <v>70560.5781</v>
      </c>
      <c r="E11" s="293">
        <f t="shared" si="0"/>
        <v>351.5881000000081</v>
      </c>
      <c r="F11" s="294">
        <f t="shared" si="1"/>
        <v>0.5007736188770195</v>
      </c>
      <c r="G11" s="295">
        <v>10590.055999999999</v>
      </c>
      <c r="H11" s="312">
        <f t="shared" si="2"/>
        <v>15.083618209007138</v>
      </c>
      <c r="I11" s="311">
        <v>9114.745000000003</v>
      </c>
      <c r="J11" s="310">
        <f t="shared" si="3"/>
        <v>12.917616671284051</v>
      </c>
      <c r="K11" s="311">
        <f t="shared" si="4"/>
        <v>-1475.310999999996</v>
      </c>
      <c r="L11" s="360">
        <f t="shared" si="5"/>
        <v>-13.931097248210932</v>
      </c>
      <c r="M11" s="297" t="s">
        <v>152</v>
      </c>
    </row>
    <row r="12" spans="1:13" ht="34.5" customHeight="1" thickBot="1">
      <c r="A12" s="291">
        <v>4</v>
      </c>
      <c r="B12" s="289" t="s">
        <v>121</v>
      </c>
      <c r="C12" s="292">
        <v>65110.17049999999</v>
      </c>
      <c r="D12" s="292">
        <v>65191.3028</v>
      </c>
      <c r="E12" s="293">
        <f t="shared" si="0"/>
        <v>81.13230000000476</v>
      </c>
      <c r="F12" s="294">
        <f t="shared" si="1"/>
        <v>0.12460772161549016</v>
      </c>
      <c r="G12" s="295">
        <v>6562.66</v>
      </c>
      <c r="H12" s="312">
        <f t="shared" si="2"/>
        <v>10.079316256743638</v>
      </c>
      <c r="I12" s="311">
        <v>5927.5599999999995</v>
      </c>
      <c r="J12" s="310">
        <f t="shared" si="3"/>
        <v>9.092562574159816</v>
      </c>
      <c r="K12" s="311">
        <f t="shared" si="4"/>
        <v>-635.1000000000004</v>
      </c>
      <c r="L12" s="360">
        <f t="shared" si="5"/>
        <v>-9.677478339575728</v>
      </c>
      <c r="M12" s="297" t="s">
        <v>151</v>
      </c>
    </row>
    <row r="13" spans="1:13" ht="34.5" customHeight="1" thickBot="1">
      <c r="A13" s="291">
        <v>5</v>
      </c>
      <c r="B13" s="289" t="s">
        <v>122</v>
      </c>
      <c r="C13" s="292">
        <v>46225.249599999996</v>
      </c>
      <c r="D13" s="292">
        <v>46233.71000000001</v>
      </c>
      <c r="E13" s="293">
        <f t="shared" si="0"/>
        <v>8.46040000001085</v>
      </c>
      <c r="F13" s="294">
        <f t="shared" si="1"/>
        <v>0.01830255125329927</v>
      </c>
      <c r="G13" s="295">
        <v>7806.0546</v>
      </c>
      <c r="H13" s="312">
        <f t="shared" si="2"/>
        <v>16.88699286114834</v>
      </c>
      <c r="I13" s="311">
        <v>7644.975599999999</v>
      </c>
      <c r="J13" s="310">
        <f t="shared" si="3"/>
        <v>16.53550104458413</v>
      </c>
      <c r="K13" s="311">
        <f t="shared" si="4"/>
        <v>-161.07900000000154</v>
      </c>
      <c r="L13" s="360">
        <f t="shared" si="5"/>
        <v>-2.0635136218493955</v>
      </c>
      <c r="M13" s="297" t="s">
        <v>150</v>
      </c>
    </row>
    <row r="14" spans="1:13" ht="34.5" customHeight="1" thickBot="1">
      <c r="A14" s="291">
        <v>6</v>
      </c>
      <c r="B14" s="289" t="s">
        <v>123</v>
      </c>
      <c r="C14" s="292">
        <v>46774.909999999996</v>
      </c>
      <c r="D14" s="292">
        <v>47220.657</v>
      </c>
      <c r="E14" s="293">
        <f t="shared" si="0"/>
        <v>445.747000000003</v>
      </c>
      <c r="F14" s="294">
        <f t="shared" si="1"/>
        <v>0.9529617480824868</v>
      </c>
      <c r="G14" s="295">
        <v>9649.399000000001</v>
      </c>
      <c r="H14" s="312">
        <f t="shared" si="2"/>
        <v>20.62943360019293</v>
      </c>
      <c r="I14" s="311">
        <v>5232.18</v>
      </c>
      <c r="J14" s="310">
        <f t="shared" si="3"/>
        <v>11.080277853821476</v>
      </c>
      <c r="K14" s="311">
        <f t="shared" si="4"/>
        <v>-4417.219000000001</v>
      </c>
      <c r="L14" s="360">
        <f t="shared" si="5"/>
        <v>-45.77714114630352</v>
      </c>
      <c r="M14" s="297" t="s">
        <v>154</v>
      </c>
    </row>
    <row r="15" spans="1:13" ht="34.5" customHeight="1" thickBot="1">
      <c r="A15" s="291">
        <v>7</v>
      </c>
      <c r="B15" s="289" t="s">
        <v>124</v>
      </c>
      <c r="C15" s="292">
        <v>62620.053500000016</v>
      </c>
      <c r="D15" s="292">
        <v>62620.358199999995</v>
      </c>
      <c r="E15" s="293">
        <f t="shared" si="0"/>
        <v>0.30469999997876585</v>
      </c>
      <c r="F15" s="294">
        <f t="shared" si="1"/>
        <v>0.00048658533960121986</v>
      </c>
      <c r="G15" s="295">
        <v>3964.3230000000003</v>
      </c>
      <c r="H15" s="312">
        <f t="shared" si="2"/>
        <v>6.330756328721436</v>
      </c>
      <c r="I15" s="311">
        <v>672.2379999999999</v>
      </c>
      <c r="J15" s="310">
        <f t="shared" si="3"/>
        <v>1.0735135015564314</v>
      </c>
      <c r="K15" s="311">
        <f t="shared" si="4"/>
        <v>-3292.0850000000005</v>
      </c>
      <c r="L15" s="360">
        <f t="shared" si="5"/>
        <v>-83.04280453434293</v>
      </c>
      <c r="M15" s="297" t="s">
        <v>155</v>
      </c>
    </row>
    <row r="16" spans="1:13" ht="34.5" customHeight="1" thickBot="1">
      <c r="A16" s="291">
        <v>8</v>
      </c>
      <c r="B16" s="289" t="s">
        <v>125</v>
      </c>
      <c r="C16" s="292">
        <v>37061.221</v>
      </c>
      <c r="D16" s="292">
        <v>37066.04</v>
      </c>
      <c r="E16" s="293">
        <f t="shared" si="0"/>
        <v>4.819000000003143</v>
      </c>
      <c r="F16" s="294">
        <f t="shared" si="1"/>
        <v>0.013002809594439668</v>
      </c>
      <c r="G16" s="295">
        <v>2925.8999999999996</v>
      </c>
      <c r="H16" s="312">
        <f t="shared" si="2"/>
        <v>7.89477497247055</v>
      </c>
      <c r="I16" s="311">
        <v>4611.070000000001</v>
      </c>
      <c r="J16" s="310">
        <f t="shared" si="3"/>
        <v>12.440147369397973</v>
      </c>
      <c r="K16" s="311">
        <f t="shared" si="4"/>
        <v>1685.170000000001</v>
      </c>
      <c r="L16" s="360">
        <f t="shared" si="5"/>
        <v>57.59492805632459</v>
      </c>
      <c r="M16" s="296" t="s">
        <v>158</v>
      </c>
    </row>
    <row r="17" spans="1:13" ht="34.5" customHeight="1" thickBot="1">
      <c r="A17" s="291">
        <v>9</v>
      </c>
      <c r="B17" s="289" t="s">
        <v>126</v>
      </c>
      <c r="C17" s="292">
        <v>16242.846</v>
      </c>
      <c r="D17" s="292">
        <v>16453.72</v>
      </c>
      <c r="E17" s="293">
        <f t="shared" si="0"/>
        <v>210.87400000000162</v>
      </c>
      <c r="F17" s="294">
        <f t="shared" si="1"/>
        <v>1.2982577068082861</v>
      </c>
      <c r="G17" s="295">
        <v>1758.086</v>
      </c>
      <c r="H17" s="312">
        <f t="shared" si="2"/>
        <v>10.823755886129808</v>
      </c>
      <c r="I17" s="311">
        <v>1758.086</v>
      </c>
      <c r="J17" s="310">
        <f t="shared" si="3"/>
        <v>10.68503657531549</v>
      </c>
      <c r="K17" s="311">
        <f t="shared" si="4"/>
        <v>0</v>
      </c>
      <c r="L17" s="360">
        <f t="shared" si="5"/>
        <v>0</v>
      </c>
      <c r="M17" s="297"/>
    </row>
    <row r="18" spans="1:13" ht="34.5" customHeight="1" thickBot="1">
      <c r="A18" s="291">
        <v>10</v>
      </c>
      <c r="B18" s="289" t="s">
        <v>127</v>
      </c>
      <c r="C18" s="292">
        <v>24693.71</v>
      </c>
      <c r="D18" s="292">
        <v>24737.399999999998</v>
      </c>
      <c r="E18" s="293">
        <f t="shared" si="0"/>
        <v>43.68999999999869</v>
      </c>
      <c r="F18" s="294">
        <f t="shared" si="1"/>
        <v>0.176927646757008</v>
      </c>
      <c r="G18" s="295">
        <v>6481.42</v>
      </c>
      <c r="H18" s="312">
        <f t="shared" si="2"/>
        <v>26.24725081812332</v>
      </c>
      <c r="I18" s="311">
        <v>6416.389999999999</v>
      </c>
      <c r="J18" s="310">
        <f t="shared" si="3"/>
        <v>25.93801288736892</v>
      </c>
      <c r="K18" s="311">
        <f t="shared" si="4"/>
        <v>-65.03000000000065</v>
      </c>
      <c r="L18" s="360">
        <f t="shared" si="5"/>
        <v>-1.0033295172971464</v>
      </c>
      <c r="M18" s="297" t="s">
        <v>156</v>
      </c>
    </row>
    <row r="19" spans="1:13" ht="43.5" customHeight="1" thickBot="1">
      <c r="A19" s="427" t="s">
        <v>9</v>
      </c>
      <c r="B19" s="428"/>
      <c r="C19" s="292">
        <f>C9+C10+C11+C12+C13+C14+C15+C16+C17+C18</f>
        <v>462791.4649</v>
      </c>
      <c r="D19" s="292">
        <f aca="true" t="shared" si="6" ref="D19:I19">D9+D10+D11+D12+D13+D14+D15+D16+D17+D18</f>
        <v>464590.73600000003</v>
      </c>
      <c r="E19" s="292">
        <f t="shared" si="6"/>
        <v>1799.2711000000363</v>
      </c>
      <c r="F19" s="294">
        <f t="shared" si="1"/>
        <v>0.38878657807330796</v>
      </c>
      <c r="G19" s="292">
        <f t="shared" si="6"/>
        <v>61795.933600000004</v>
      </c>
      <c r="H19" s="312">
        <f t="shared" si="2"/>
        <v>13.352868038167658</v>
      </c>
      <c r="I19" s="292">
        <f t="shared" si="6"/>
        <v>51525.511399999996</v>
      </c>
      <c r="J19" s="310">
        <f t="shared" si="3"/>
        <v>11.090516320583713</v>
      </c>
      <c r="K19" s="311">
        <f t="shared" si="4"/>
        <v>-10270.422200000008</v>
      </c>
      <c r="L19" s="360">
        <f t="shared" si="5"/>
        <v>-16.619899727512177</v>
      </c>
      <c r="M19" s="297" t="s">
        <v>157</v>
      </c>
    </row>
    <row r="20" spans="3:13" ht="13.5">
      <c r="C20" s="287" t="s">
        <v>136</v>
      </c>
      <c r="M20" s="299"/>
    </row>
    <row r="22" spans="5:7" ht="13.5">
      <c r="E22" s="300"/>
      <c r="G22" s="300"/>
    </row>
    <row r="27" spans="9:11" ht="13.5">
      <c r="I27" s="300"/>
      <c r="K27" s="300"/>
    </row>
  </sheetData>
  <sheetProtection/>
  <mergeCells count="14">
    <mergeCell ref="C4:M4"/>
    <mergeCell ref="C5:D5"/>
    <mergeCell ref="E5:F6"/>
    <mergeCell ref="G5:M5"/>
    <mergeCell ref="G6:H6"/>
    <mergeCell ref="I6:J6"/>
    <mergeCell ref="K6:L6"/>
    <mergeCell ref="M6:M7"/>
    <mergeCell ref="A19:B19"/>
    <mergeCell ref="A1:M1"/>
    <mergeCell ref="A2:M2"/>
    <mergeCell ref="A3:M3"/>
    <mergeCell ref="A4:A7"/>
    <mergeCell ref="B4:B7"/>
  </mergeCells>
  <printOptions/>
  <pageMargins left="0" right="0" top="0.25" bottom="0" header="0" footer="0"/>
  <pageSetup horizontalDpi="600" verticalDpi="600" orientation="landscape" scale="85" r:id="rId1"/>
  <ignoredErrors>
    <ignoredError sqref="F19 H1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L73"/>
  <sheetViews>
    <sheetView zoomScalePageLayoutView="0" workbookViewId="0" topLeftCell="A58">
      <selection activeCell="G77" sqref="G77"/>
    </sheetView>
  </sheetViews>
  <sheetFormatPr defaultColWidth="9.140625" defaultRowHeight="12.75"/>
  <cols>
    <col min="1" max="1" width="4.140625" style="1" customWidth="1"/>
    <col min="2" max="2" width="15.00390625" style="1" customWidth="1"/>
    <col min="3" max="3" width="16.28125" style="1" customWidth="1"/>
    <col min="4" max="4" width="15.421875" style="1" customWidth="1"/>
    <col min="5" max="5" width="14.57421875" style="1" customWidth="1"/>
    <col min="6" max="6" width="14.28125" style="1" customWidth="1"/>
    <col min="7" max="10" width="8.28125" style="1" customWidth="1"/>
    <col min="11" max="11" width="11.7109375" style="1" customWidth="1"/>
    <col min="12" max="15" width="8.28125" style="1" customWidth="1"/>
    <col min="16" max="16" width="11.7109375" style="1" customWidth="1"/>
    <col min="17" max="17" width="8.28125" style="1" customWidth="1"/>
    <col min="18" max="18" width="8.8515625" style="1" customWidth="1"/>
    <col min="19" max="20" width="8.28125" style="1" customWidth="1"/>
    <col min="21" max="21" width="11.7109375" style="1" customWidth="1"/>
    <col min="22" max="22" width="8.28125" style="1" customWidth="1"/>
    <col min="23" max="23" width="9.140625" style="1" customWidth="1"/>
    <col min="24" max="25" width="8.28125" style="1" customWidth="1"/>
    <col min="26" max="26" width="11.7109375" style="1" customWidth="1"/>
    <col min="27" max="27" width="9.140625" style="1" customWidth="1"/>
    <col min="28" max="28" width="9.7109375" style="1" bestFit="1" customWidth="1"/>
    <col min="29" max="16384" width="9.140625" style="1" customWidth="1"/>
  </cols>
  <sheetData>
    <row r="1" spans="1:30" ht="28.5" customHeight="1">
      <c r="A1" s="469" t="s">
        <v>0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469"/>
      <c r="Z1" s="469"/>
      <c r="AA1" s="482" t="s">
        <v>24</v>
      </c>
      <c r="AB1" s="483"/>
      <c r="AC1" s="483"/>
      <c r="AD1" s="483"/>
    </row>
    <row r="2" spans="1:26" ht="38.25" customHeight="1">
      <c r="A2" s="481" t="s">
        <v>128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  <c r="W2" s="481"/>
      <c r="X2" s="481"/>
      <c r="Y2" s="481"/>
      <c r="Z2" s="481"/>
    </row>
    <row r="3" spans="1:26" ht="26.25" customHeight="1" thickBot="1">
      <c r="A3" s="480" t="s">
        <v>25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480"/>
      <c r="U3" s="480"/>
      <c r="V3" s="480"/>
      <c r="W3" s="480"/>
      <c r="X3" s="480"/>
      <c r="Y3" s="480"/>
      <c r="Z3" s="480"/>
    </row>
    <row r="4" spans="1:30" ht="36" customHeight="1" thickBot="1">
      <c r="A4" s="470" t="s">
        <v>4</v>
      </c>
      <c r="B4" s="467" t="s">
        <v>117</v>
      </c>
      <c r="C4" s="463" t="s">
        <v>21</v>
      </c>
      <c r="D4" s="486" t="s">
        <v>20</v>
      </c>
      <c r="E4" s="487"/>
      <c r="F4" s="488" t="s">
        <v>16</v>
      </c>
      <c r="G4" s="458" t="s">
        <v>18</v>
      </c>
      <c r="H4" s="459"/>
      <c r="I4" s="459"/>
      <c r="J4" s="459"/>
      <c r="K4" s="460"/>
      <c r="L4" s="458" t="s">
        <v>19</v>
      </c>
      <c r="M4" s="459"/>
      <c r="N4" s="459"/>
      <c r="O4" s="459"/>
      <c r="P4" s="460"/>
      <c r="Q4" s="458" t="s">
        <v>2</v>
      </c>
      <c r="R4" s="459"/>
      <c r="S4" s="459"/>
      <c r="T4" s="459"/>
      <c r="U4" s="460"/>
      <c r="V4" s="473" t="s">
        <v>3</v>
      </c>
      <c r="W4" s="473"/>
      <c r="X4" s="473"/>
      <c r="Y4" s="473"/>
      <c r="Z4" s="458"/>
      <c r="AA4" s="485" t="s">
        <v>9</v>
      </c>
      <c r="AB4" s="485"/>
      <c r="AC4" s="485"/>
      <c r="AD4" s="485"/>
    </row>
    <row r="5" spans="1:30" ht="31.5" customHeight="1">
      <c r="A5" s="471"/>
      <c r="B5" s="468"/>
      <c r="C5" s="464"/>
      <c r="D5" s="476" t="s">
        <v>23</v>
      </c>
      <c r="E5" s="478" t="s">
        <v>22</v>
      </c>
      <c r="F5" s="489"/>
      <c r="G5" s="461" t="s">
        <v>5</v>
      </c>
      <c r="H5" s="462"/>
      <c r="I5" s="461" t="s">
        <v>6</v>
      </c>
      <c r="J5" s="462"/>
      <c r="K5" s="465" t="s">
        <v>10</v>
      </c>
      <c r="L5" s="461" t="s">
        <v>5</v>
      </c>
      <c r="M5" s="462"/>
      <c r="N5" s="461" t="s">
        <v>6</v>
      </c>
      <c r="O5" s="462"/>
      <c r="P5" s="465" t="s">
        <v>10</v>
      </c>
      <c r="Q5" s="461" t="s">
        <v>5</v>
      </c>
      <c r="R5" s="462"/>
      <c r="S5" s="461" t="s">
        <v>6</v>
      </c>
      <c r="T5" s="462"/>
      <c r="U5" s="465" t="s">
        <v>10</v>
      </c>
      <c r="V5" s="461" t="s">
        <v>5</v>
      </c>
      <c r="W5" s="462"/>
      <c r="X5" s="461" t="s">
        <v>6</v>
      </c>
      <c r="Y5" s="462"/>
      <c r="Z5" s="474" t="s">
        <v>10</v>
      </c>
      <c r="AA5" s="484" t="s">
        <v>5</v>
      </c>
      <c r="AB5" s="484"/>
      <c r="AC5" s="484" t="s">
        <v>6</v>
      </c>
      <c r="AD5" s="484"/>
    </row>
    <row r="6" spans="1:30" ht="50.25" customHeight="1" thickBot="1">
      <c r="A6" s="472"/>
      <c r="B6" s="468"/>
      <c r="C6" s="464"/>
      <c r="D6" s="477"/>
      <c r="E6" s="479"/>
      <c r="F6" s="489"/>
      <c r="G6" s="2" t="s">
        <v>7</v>
      </c>
      <c r="H6" s="3" t="s">
        <v>8</v>
      </c>
      <c r="I6" s="2" t="s">
        <v>7</v>
      </c>
      <c r="J6" s="3" t="s">
        <v>8</v>
      </c>
      <c r="K6" s="466"/>
      <c r="L6" s="2" t="s">
        <v>7</v>
      </c>
      <c r="M6" s="3" t="s">
        <v>8</v>
      </c>
      <c r="N6" s="2" t="s">
        <v>7</v>
      </c>
      <c r="O6" s="3" t="s">
        <v>8</v>
      </c>
      <c r="P6" s="466"/>
      <c r="Q6" s="2" t="s">
        <v>7</v>
      </c>
      <c r="R6" s="3" t="s">
        <v>8</v>
      </c>
      <c r="S6" s="2" t="s">
        <v>7</v>
      </c>
      <c r="T6" s="3" t="s">
        <v>8</v>
      </c>
      <c r="U6" s="466"/>
      <c r="V6" s="2" t="s">
        <v>7</v>
      </c>
      <c r="W6" s="3" t="s">
        <v>8</v>
      </c>
      <c r="X6" s="2" t="s">
        <v>7</v>
      </c>
      <c r="Y6" s="3" t="s">
        <v>8</v>
      </c>
      <c r="Z6" s="475"/>
      <c r="AA6" s="37" t="s">
        <v>7</v>
      </c>
      <c r="AB6" s="136" t="s">
        <v>8</v>
      </c>
      <c r="AC6" s="37" t="s">
        <v>7</v>
      </c>
      <c r="AD6" s="136" t="s">
        <v>8</v>
      </c>
    </row>
    <row r="7" spans="1:30" ht="15" customHeight="1" thickBot="1">
      <c r="A7" s="4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  <c r="X7" s="5">
        <v>24</v>
      </c>
      <c r="Y7" s="5">
        <v>25</v>
      </c>
      <c r="Z7" s="5">
        <v>26</v>
      </c>
      <c r="AA7" s="41">
        <v>27</v>
      </c>
      <c r="AB7" s="41">
        <v>28</v>
      </c>
      <c r="AC7" s="41">
        <v>29</v>
      </c>
      <c r="AD7" s="135">
        <v>30</v>
      </c>
    </row>
    <row r="8" spans="1:38" ht="19.5" customHeight="1">
      <c r="A8" s="446">
        <v>1</v>
      </c>
      <c r="B8" s="446" t="s">
        <v>118</v>
      </c>
      <c r="C8" s="446">
        <f>D8+E8</f>
        <v>59548.41</v>
      </c>
      <c r="D8" s="449">
        <v>57063.600000000006</v>
      </c>
      <c r="E8" s="452">
        <v>2484.8100000000004</v>
      </c>
      <c r="F8" s="247" t="s">
        <v>11</v>
      </c>
      <c r="G8" s="352">
        <v>4260</v>
      </c>
      <c r="H8" s="353">
        <v>601.7549999999999</v>
      </c>
      <c r="I8" s="352">
        <v>2</v>
      </c>
      <c r="J8" s="353">
        <v>0.2</v>
      </c>
      <c r="K8" s="403">
        <f>H8+J8</f>
        <v>601.9549999999999</v>
      </c>
      <c r="L8" s="352">
        <v>4357</v>
      </c>
      <c r="M8" s="353">
        <v>1389.77</v>
      </c>
      <c r="N8" s="352">
        <v>6</v>
      </c>
      <c r="O8" s="353">
        <v>2.07</v>
      </c>
      <c r="P8" s="403">
        <f>M8+O8</f>
        <v>1391.84</v>
      </c>
      <c r="Q8" s="352">
        <v>2264</v>
      </c>
      <c r="R8" s="353">
        <v>1663.04</v>
      </c>
      <c r="S8" s="352">
        <v>3</v>
      </c>
      <c r="T8" s="353">
        <v>1.8</v>
      </c>
      <c r="U8" s="403">
        <f>R8+T8</f>
        <v>1664.84</v>
      </c>
      <c r="V8" s="354">
        <v>1435</v>
      </c>
      <c r="W8" s="353">
        <v>2896.4</v>
      </c>
      <c r="X8" s="354">
        <v>21</v>
      </c>
      <c r="Y8" s="353">
        <v>162</v>
      </c>
      <c r="Z8" s="403">
        <f>W8+Y8</f>
        <v>3058.4</v>
      </c>
      <c r="AA8" s="361">
        <f aca="true" t="shared" si="0" ref="AA8:AD12">G8+L8+Q8+V8</f>
        <v>12316</v>
      </c>
      <c r="AB8" s="362">
        <f t="shared" si="0"/>
        <v>6550.965</v>
      </c>
      <c r="AC8" s="363">
        <f t="shared" si="0"/>
        <v>32</v>
      </c>
      <c r="AD8" s="364">
        <f t="shared" si="0"/>
        <v>166.07</v>
      </c>
      <c r="AJ8" s="351"/>
      <c r="AK8" s="248"/>
      <c r="AL8" s="351"/>
    </row>
    <row r="9" spans="1:38" ht="19.5" customHeight="1">
      <c r="A9" s="447"/>
      <c r="B9" s="447"/>
      <c r="C9" s="447"/>
      <c r="D9" s="450"/>
      <c r="E9" s="453"/>
      <c r="F9" s="245" t="s">
        <v>15</v>
      </c>
      <c r="G9" s="352">
        <v>1190</v>
      </c>
      <c r="H9" s="353">
        <v>153.29999999999998</v>
      </c>
      <c r="I9" s="352">
        <v>0</v>
      </c>
      <c r="J9" s="353">
        <v>0</v>
      </c>
      <c r="K9" s="403">
        <f aca="true" t="shared" si="1" ref="K9:K72">H9+J9</f>
        <v>153.29999999999998</v>
      </c>
      <c r="L9" s="352">
        <v>1067</v>
      </c>
      <c r="M9" s="353">
        <v>288.2</v>
      </c>
      <c r="N9" s="352">
        <v>0</v>
      </c>
      <c r="O9" s="353">
        <v>0</v>
      </c>
      <c r="P9" s="403">
        <f aca="true" t="shared" si="2" ref="P9:P72">M9+O9</f>
        <v>288.2</v>
      </c>
      <c r="Q9" s="352">
        <v>224</v>
      </c>
      <c r="R9" s="353">
        <v>141</v>
      </c>
      <c r="S9" s="352">
        <v>1</v>
      </c>
      <c r="T9" s="353">
        <v>0.5</v>
      </c>
      <c r="U9" s="403">
        <f aca="true" t="shared" si="3" ref="U9:U67">R9+T9</f>
        <v>141.5</v>
      </c>
      <c r="V9" s="354">
        <v>81</v>
      </c>
      <c r="W9" s="353">
        <v>141.3</v>
      </c>
      <c r="X9" s="354">
        <v>1</v>
      </c>
      <c r="Y9" s="353">
        <v>1.6</v>
      </c>
      <c r="Z9" s="403">
        <f aca="true" t="shared" si="4" ref="Z9:Z67">W9+Y9</f>
        <v>142.9</v>
      </c>
      <c r="AA9" s="361">
        <f t="shared" si="0"/>
        <v>2562</v>
      </c>
      <c r="AB9" s="362">
        <f t="shared" si="0"/>
        <v>723.8</v>
      </c>
      <c r="AC9" s="363">
        <f t="shared" si="0"/>
        <v>2</v>
      </c>
      <c r="AD9" s="364">
        <f t="shared" si="0"/>
        <v>2.1</v>
      </c>
      <c r="AJ9" s="351"/>
      <c r="AK9" s="248"/>
      <c r="AL9" s="351"/>
    </row>
    <row r="10" spans="1:38" ht="19.5" customHeight="1">
      <c r="A10" s="447"/>
      <c r="B10" s="447"/>
      <c r="C10" s="447"/>
      <c r="D10" s="450"/>
      <c r="E10" s="453"/>
      <c r="F10" s="245" t="s">
        <v>12</v>
      </c>
      <c r="G10" s="352">
        <v>404</v>
      </c>
      <c r="H10" s="353">
        <v>19.2</v>
      </c>
      <c r="I10" s="352">
        <v>0</v>
      </c>
      <c r="J10" s="353">
        <v>0</v>
      </c>
      <c r="K10" s="403">
        <f t="shared" si="1"/>
        <v>19.2</v>
      </c>
      <c r="L10" s="352">
        <v>178</v>
      </c>
      <c r="M10" s="353">
        <v>68.97999999999999</v>
      </c>
      <c r="N10" s="352">
        <v>0</v>
      </c>
      <c r="O10" s="353">
        <v>0</v>
      </c>
      <c r="P10" s="403">
        <f t="shared" si="2"/>
        <v>68.97999999999999</v>
      </c>
      <c r="Q10" s="352">
        <v>68</v>
      </c>
      <c r="R10" s="353">
        <v>53.4</v>
      </c>
      <c r="S10" s="352">
        <v>0</v>
      </c>
      <c r="T10" s="353">
        <v>0</v>
      </c>
      <c r="U10" s="403">
        <f t="shared" si="3"/>
        <v>53.4</v>
      </c>
      <c r="V10" s="354">
        <v>74</v>
      </c>
      <c r="W10" s="353">
        <v>77.9</v>
      </c>
      <c r="X10" s="354">
        <v>0</v>
      </c>
      <c r="Y10" s="353">
        <v>0</v>
      </c>
      <c r="Z10" s="403">
        <f t="shared" si="4"/>
        <v>77.9</v>
      </c>
      <c r="AA10" s="361">
        <f t="shared" si="0"/>
        <v>724</v>
      </c>
      <c r="AB10" s="362">
        <f t="shared" si="0"/>
        <v>219.48</v>
      </c>
      <c r="AC10" s="363">
        <f t="shared" si="0"/>
        <v>0</v>
      </c>
      <c r="AD10" s="364">
        <f t="shared" si="0"/>
        <v>0</v>
      </c>
      <c r="AJ10" s="351"/>
      <c r="AK10" s="248"/>
      <c r="AL10" s="351"/>
    </row>
    <row r="11" spans="1:38" ht="19.5" customHeight="1">
      <c r="A11" s="447"/>
      <c r="B11" s="447"/>
      <c r="C11" s="447"/>
      <c r="D11" s="450"/>
      <c r="E11" s="453"/>
      <c r="F11" s="245" t="s">
        <v>13</v>
      </c>
      <c r="G11" s="352">
        <v>139</v>
      </c>
      <c r="H11" s="353">
        <v>15</v>
      </c>
      <c r="I11" s="352">
        <v>11</v>
      </c>
      <c r="J11" s="353">
        <v>1.2</v>
      </c>
      <c r="K11" s="403">
        <f t="shared" si="1"/>
        <v>16.2</v>
      </c>
      <c r="L11" s="352">
        <v>81</v>
      </c>
      <c r="M11" s="353">
        <v>27.200000000000003</v>
      </c>
      <c r="N11" s="352">
        <v>0</v>
      </c>
      <c r="O11" s="353">
        <v>0</v>
      </c>
      <c r="P11" s="403">
        <f t="shared" si="2"/>
        <v>27.200000000000003</v>
      </c>
      <c r="Q11" s="352">
        <v>36</v>
      </c>
      <c r="R11" s="353">
        <v>25.9</v>
      </c>
      <c r="S11" s="352">
        <v>1</v>
      </c>
      <c r="T11" s="353">
        <v>0.8</v>
      </c>
      <c r="U11" s="403">
        <f t="shared" si="3"/>
        <v>26.7</v>
      </c>
      <c r="V11" s="354">
        <v>144</v>
      </c>
      <c r="W11" s="353">
        <v>784.4</v>
      </c>
      <c r="X11" s="354">
        <v>1</v>
      </c>
      <c r="Y11" s="353">
        <v>3.33</v>
      </c>
      <c r="Z11" s="403">
        <f t="shared" si="4"/>
        <v>787.73</v>
      </c>
      <c r="AA11" s="361">
        <f t="shared" si="0"/>
        <v>400</v>
      </c>
      <c r="AB11" s="362">
        <f t="shared" si="0"/>
        <v>852.5</v>
      </c>
      <c r="AC11" s="363">
        <f t="shared" si="0"/>
        <v>13</v>
      </c>
      <c r="AD11" s="364">
        <f t="shared" si="0"/>
        <v>5.33</v>
      </c>
      <c r="AJ11" s="351"/>
      <c r="AK11" s="248"/>
      <c r="AL11" s="351"/>
    </row>
    <row r="12" spans="1:38" ht="19.5" customHeight="1" thickBot="1">
      <c r="A12" s="447"/>
      <c r="B12" s="448"/>
      <c r="C12" s="448"/>
      <c r="D12" s="451"/>
      <c r="E12" s="454"/>
      <c r="F12" s="246" t="s">
        <v>14</v>
      </c>
      <c r="G12" s="355">
        <v>65</v>
      </c>
      <c r="H12" s="356">
        <v>7.4</v>
      </c>
      <c r="I12" s="355">
        <v>0</v>
      </c>
      <c r="J12" s="356">
        <v>0</v>
      </c>
      <c r="K12" s="403">
        <f t="shared" si="1"/>
        <v>7.4</v>
      </c>
      <c r="L12" s="355">
        <v>32</v>
      </c>
      <c r="M12" s="356">
        <v>9.7</v>
      </c>
      <c r="N12" s="355">
        <v>0</v>
      </c>
      <c r="O12" s="356">
        <v>0</v>
      </c>
      <c r="P12" s="403">
        <f t="shared" si="2"/>
        <v>9.7</v>
      </c>
      <c r="Q12" s="355">
        <v>12</v>
      </c>
      <c r="R12" s="356">
        <v>8.5</v>
      </c>
      <c r="S12" s="355">
        <v>0</v>
      </c>
      <c r="T12" s="356">
        <v>0</v>
      </c>
      <c r="U12" s="403">
        <f t="shared" si="3"/>
        <v>8.5</v>
      </c>
      <c r="V12" s="357">
        <v>61</v>
      </c>
      <c r="W12" s="356">
        <v>111.6</v>
      </c>
      <c r="X12" s="357">
        <v>20</v>
      </c>
      <c r="Y12" s="356">
        <v>30</v>
      </c>
      <c r="Z12" s="403">
        <f t="shared" si="4"/>
        <v>141.6</v>
      </c>
      <c r="AA12" s="361">
        <f t="shared" si="0"/>
        <v>170</v>
      </c>
      <c r="AB12" s="362">
        <f t="shared" si="0"/>
        <v>137.2</v>
      </c>
      <c r="AC12" s="363">
        <f t="shared" si="0"/>
        <v>20</v>
      </c>
      <c r="AD12" s="364">
        <f t="shared" si="0"/>
        <v>30</v>
      </c>
      <c r="AJ12" s="351"/>
      <c r="AK12" s="248"/>
      <c r="AL12" s="351"/>
    </row>
    <row r="13" spans="1:38" ht="19.5" customHeight="1" thickBot="1">
      <c r="A13" s="448"/>
      <c r="B13" s="455" t="s">
        <v>9</v>
      </c>
      <c r="C13" s="456"/>
      <c r="D13" s="456"/>
      <c r="E13" s="456"/>
      <c r="F13" s="457"/>
      <c r="G13" s="358">
        <f>G8+G9+G10+G11+G12</f>
        <v>6058</v>
      </c>
      <c r="H13" s="359">
        <f aca="true" t="shared" si="5" ref="H13:AD13">H8+H9+H10+H11+H12</f>
        <v>796.6549999999999</v>
      </c>
      <c r="I13" s="358">
        <f t="shared" si="5"/>
        <v>13</v>
      </c>
      <c r="J13" s="359">
        <f t="shared" si="5"/>
        <v>1.4</v>
      </c>
      <c r="K13" s="359">
        <f t="shared" si="1"/>
        <v>798.0549999999998</v>
      </c>
      <c r="L13" s="358">
        <f t="shared" si="5"/>
        <v>5715</v>
      </c>
      <c r="M13" s="359">
        <f t="shared" si="5"/>
        <v>1783.8500000000001</v>
      </c>
      <c r="N13" s="358">
        <f t="shared" si="5"/>
        <v>6</v>
      </c>
      <c r="O13" s="359">
        <f t="shared" si="5"/>
        <v>2.07</v>
      </c>
      <c r="P13" s="358">
        <f t="shared" si="2"/>
        <v>1785.92</v>
      </c>
      <c r="Q13" s="358">
        <f t="shared" si="5"/>
        <v>2604</v>
      </c>
      <c r="R13" s="359">
        <f t="shared" si="5"/>
        <v>1891.8400000000001</v>
      </c>
      <c r="S13" s="358">
        <f t="shared" si="5"/>
        <v>5</v>
      </c>
      <c r="T13" s="359">
        <f t="shared" si="5"/>
        <v>3.0999999999999996</v>
      </c>
      <c r="U13" s="359">
        <f t="shared" si="3"/>
        <v>1894.94</v>
      </c>
      <c r="V13" s="358">
        <f t="shared" si="5"/>
        <v>1795</v>
      </c>
      <c r="W13" s="359">
        <f t="shared" si="5"/>
        <v>4011.6000000000004</v>
      </c>
      <c r="X13" s="358">
        <f t="shared" si="5"/>
        <v>43</v>
      </c>
      <c r="Y13" s="358">
        <f t="shared" si="5"/>
        <v>196.93</v>
      </c>
      <c r="Z13" s="359">
        <f t="shared" si="4"/>
        <v>4208.530000000001</v>
      </c>
      <c r="AA13" s="358">
        <f t="shared" si="5"/>
        <v>16172</v>
      </c>
      <c r="AB13" s="358">
        <f t="shared" si="5"/>
        <v>8483.945</v>
      </c>
      <c r="AC13" s="358">
        <f t="shared" si="5"/>
        <v>67</v>
      </c>
      <c r="AD13" s="358">
        <f t="shared" si="5"/>
        <v>203.5</v>
      </c>
      <c r="AJ13" s="351"/>
      <c r="AK13" s="248"/>
      <c r="AL13" s="351"/>
    </row>
    <row r="14" spans="1:38" ht="19.5" customHeight="1">
      <c r="A14" s="446">
        <v>2</v>
      </c>
      <c r="B14" s="446" t="s">
        <v>119</v>
      </c>
      <c r="C14" s="446">
        <f>D14+E14</f>
        <v>34958.55990000001</v>
      </c>
      <c r="D14" s="449">
        <v>33608.099200000004</v>
      </c>
      <c r="E14" s="452">
        <v>1350.4606999999999</v>
      </c>
      <c r="F14" s="247" t="s">
        <v>11</v>
      </c>
      <c r="G14" s="352">
        <v>1659</v>
      </c>
      <c r="H14" s="353">
        <v>245.7326</v>
      </c>
      <c r="I14" s="352">
        <v>1</v>
      </c>
      <c r="J14" s="353">
        <v>0.2</v>
      </c>
      <c r="K14" s="403">
        <f t="shared" si="1"/>
        <v>245.93259999999998</v>
      </c>
      <c r="L14" s="352">
        <v>852</v>
      </c>
      <c r="M14" s="353">
        <v>294.70500000000004</v>
      </c>
      <c r="N14" s="352">
        <v>0</v>
      </c>
      <c r="O14" s="353">
        <v>0</v>
      </c>
      <c r="P14" s="403">
        <f t="shared" si="2"/>
        <v>294.70500000000004</v>
      </c>
      <c r="Q14" s="352">
        <v>400</v>
      </c>
      <c r="R14" s="353">
        <v>321.3165</v>
      </c>
      <c r="S14" s="352">
        <v>24</v>
      </c>
      <c r="T14" s="353">
        <v>12</v>
      </c>
      <c r="U14" s="403">
        <f t="shared" si="3"/>
        <v>333.3165</v>
      </c>
      <c r="V14" s="354">
        <v>121</v>
      </c>
      <c r="W14" s="353">
        <v>340.63469999999995</v>
      </c>
      <c r="X14" s="354">
        <v>12</v>
      </c>
      <c r="Y14" s="353">
        <v>116.7</v>
      </c>
      <c r="Z14" s="403">
        <f t="shared" si="4"/>
        <v>457.33469999999994</v>
      </c>
      <c r="AA14" s="361">
        <f aca="true" t="shared" si="6" ref="AA14:AA24">G14+L14+Q14+V14</f>
        <v>3032</v>
      </c>
      <c r="AB14" s="362">
        <f aca="true" t="shared" si="7" ref="AB14:AB30">H14+M14+R14+W14</f>
        <v>1202.3888</v>
      </c>
      <c r="AC14" s="363">
        <f aca="true" t="shared" si="8" ref="AC14:AC30">I14+N14+S14+X14</f>
        <v>37</v>
      </c>
      <c r="AD14" s="364">
        <f aca="true" t="shared" si="9" ref="AD14:AD30">J14+O14+T14+Y14</f>
        <v>128.9</v>
      </c>
      <c r="AJ14" s="351"/>
      <c r="AK14" s="248"/>
      <c r="AL14" s="351"/>
    </row>
    <row r="15" spans="1:38" ht="19.5" customHeight="1">
      <c r="A15" s="447"/>
      <c r="B15" s="447"/>
      <c r="C15" s="447"/>
      <c r="D15" s="450"/>
      <c r="E15" s="453"/>
      <c r="F15" s="245" t="s">
        <v>15</v>
      </c>
      <c r="G15" s="352">
        <v>85</v>
      </c>
      <c r="H15" s="353">
        <v>7.069999999999999</v>
      </c>
      <c r="I15" s="352">
        <v>0</v>
      </c>
      <c r="J15" s="353">
        <v>0</v>
      </c>
      <c r="K15" s="403">
        <f t="shared" si="1"/>
        <v>7.069999999999999</v>
      </c>
      <c r="L15" s="352">
        <v>64</v>
      </c>
      <c r="M15" s="353">
        <v>28.400000000000002</v>
      </c>
      <c r="N15" s="352">
        <v>0</v>
      </c>
      <c r="O15" s="353">
        <v>0</v>
      </c>
      <c r="P15" s="403">
        <f t="shared" si="2"/>
        <v>28.400000000000002</v>
      </c>
      <c r="Q15" s="352">
        <v>29</v>
      </c>
      <c r="R15" s="353">
        <v>23.35</v>
      </c>
      <c r="S15" s="352">
        <v>0</v>
      </c>
      <c r="T15" s="353">
        <v>0</v>
      </c>
      <c r="U15" s="403">
        <f t="shared" si="3"/>
        <v>23.35</v>
      </c>
      <c r="V15" s="354">
        <v>5</v>
      </c>
      <c r="W15" s="353">
        <v>7.65</v>
      </c>
      <c r="X15" s="354">
        <v>0</v>
      </c>
      <c r="Y15" s="353">
        <v>0</v>
      </c>
      <c r="Z15" s="403">
        <f t="shared" si="4"/>
        <v>7.65</v>
      </c>
      <c r="AA15" s="361">
        <f t="shared" si="6"/>
        <v>183</v>
      </c>
      <c r="AB15" s="362">
        <f t="shared" si="7"/>
        <v>66.47</v>
      </c>
      <c r="AC15" s="363">
        <f t="shared" si="8"/>
        <v>0</v>
      </c>
      <c r="AD15" s="364">
        <f t="shared" si="9"/>
        <v>0</v>
      </c>
      <c r="AJ15" s="351"/>
      <c r="AK15" s="248"/>
      <c r="AL15" s="351"/>
    </row>
    <row r="16" spans="1:38" ht="19.5" customHeight="1">
      <c r="A16" s="447"/>
      <c r="B16" s="447"/>
      <c r="C16" s="447"/>
      <c r="D16" s="450"/>
      <c r="E16" s="453"/>
      <c r="F16" s="245" t="s">
        <v>12</v>
      </c>
      <c r="G16" s="352">
        <v>0</v>
      </c>
      <c r="H16" s="353">
        <v>0</v>
      </c>
      <c r="I16" s="352">
        <v>0</v>
      </c>
      <c r="J16" s="353">
        <v>0</v>
      </c>
      <c r="K16" s="403">
        <f t="shared" si="1"/>
        <v>0</v>
      </c>
      <c r="L16" s="352">
        <v>4</v>
      </c>
      <c r="M16" s="353">
        <v>2</v>
      </c>
      <c r="N16" s="352">
        <v>0</v>
      </c>
      <c r="O16" s="353">
        <v>0</v>
      </c>
      <c r="P16" s="403">
        <f t="shared" si="2"/>
        <v>2</v>
      </c>
      <c r="Q16" s="352">
        <v>0</v>
      </c>
      <c r="R16" s="353">
        <v>0</v>
      </c>
      <c r="S16" s="352">
        <v>0</v>
      </c>
      <c r="T16" s="353">
        <v>0</v>
      </c>
      <c r="U16" s="403">
        <f t="shared" si="3"/>
        <v>0</v>
      </c>
      <c r="V16" s="354">
        <v>3</v>
      </c>
      <c r="W16" s="353">
        <v>6</v>
      </c>
      <c r="X16" s="354">
        <v>0</v>
      </c>
      <c r="Y16" s="353">
        <v>0</v>
      </c>
      <c r="Z16" s="403">
        <f t="shared" si="4"/>
        <v>6</v>
      </c>
      <c r="AA16" s="361">
        <f t="shared" si="6"/>
        <v>7</v>
      </c>
      <c r="AB16" s="362">
        <f t="shared" si="7"/>
        <v>8</v>
      </c>
      <c r="AC16" s="363">
        <f t="shared" si="8"/>
        <v>0</v>
      </c>
      <c r="AD16" s="364">
        <f t="shared" si="9"/>
        <v>0</v>
      </c>
      <c r="AJ16" s="351"/>
      <c r="AK16" s="248"/>
      <c r="AL16" s="351"/>
    </row>
    <row r="17" spans="1:38" ht="19.5" customHeight="1">
      <c r="A17" s="447"/>
      <c r="B17" s="447"/>
      <c r="C17" s="447"/>
      <c r="D17" s="450"/>
      <c r="E17" s="453"/>
      <c r="F17" s="245" t="s">
        <v>13</v>
      </c>
      <c r="G17" s="352">
        <v>3</v>
      </c>
      <c r="H17" s="353">
        <v>0.32</v>
      </c>
      <c r="I17" s="352">
        <v>0</v>
      </c>
      <c r="J17" s="353">
        <v>0</v>
      </c>
      <c r="K17" s="403">
        <f t="shared" si="1"/>
        <v>0.32</v>
      </c>
      <c r="L17" s="352">
        <v>7</v>
      </c>
      <c r="M17" s="353">
        <v>1.9</v>
      </c>
      <c r="N17" s="352">
        <v>0</v>
      </c>
      <c r="O17" s="353">
        <v>0</v>
      </c>
      <c r="P17" s="403">
        <f t="shared" si="2"/>
        <v>1.9</v>
      </c>
      <c r="Q17" s="352">
        <v>0</v>
      </c>
      <c r="R17" s="353">
        <v>0</v>
      </c>
      <c r="S17" s="352">
        <v>0</v>
      </c>
      <c r="T17" s="353">
        <v>0</v>
      </c>
      <c r="U17" s="403">
        <f t="shared" si="3"/>
        <v>0</v>
      </c>
      <c r="V17" s="354">
        <v>6</v>
      </c>
      <c r="W17" s="353">
        <v>16.8</v>
      </c>
      <c r="X17" s="354">
        <v>0</v>
      </c>
      <c r="Y17" s="353">
        <v>0</v>
      </c>
      <c r="Z17" s="403">
        <f t="shared" si="4"/>
        <v>16.8</v>
      </c>
      <c r="AA17" s="361">
        <f t="shared" si="6"/>
        <v>16</v>
      </c>
      <c r="AB17" s="362">
        <f t="shared" si="7"/>
        <v>19.02</v>
      </c>
      <c r="AC17" s="363">
        <f t="shared" si="8"/>
        <v>0</v>
      </c>
      <c r="AD17" s="364">
        <f t="shared" si="9"/>
        <v>0</v>
      </c>
      <c r="AJ17" s="351"/>
      <c r="AK17" s="248"/>
      <c r="AL17" s="351"/>
    </row>
    <row r="18" spans="1:38" ht="19.5" customHeight="1" thickBot="1">
      <c r="A18" s="447"/>
      <c r="B18" s="448"/>
      <c r="C18" s="448"/>
      <c r="D18" s="451"/>
      <c r="E18" s="454"/>
      <c r="F18" s="246" t="s">
        <v>14</v>
      </c>
      <c r="G18" s="355">
        <v>0</v>
      </c>
      <c r="H18" s="356">
        <v>0</v>
      </c>
      <c r="I18" s="355">
        <v>0</v>
      </c>
      <c r="J18" s="356">
        <v>0</v>
      </c>
      <c r="K18" s="403">
        <f t="shared" si="1"/>
        <v>0</v>
      </c>
      <c r="L18" s="355">
        <v>0</v>
      </c>
      <c r="M18" s="356">
        <v>0</v>
      </c>
      <c r="N18" s="355">
        <v>0</v>
      </c>
      <c r="O18" s="356">
        <v>0</v>
      </c>
      <c r="P18" s="403">
        <f t="shared" si="2"/>
        <v>0</v>
      </c>
      <c r="Q18" s="355">
        <v>0</v>
      </c>
      <c r="R18" s="356">
        <v>0</v>
      </c>
      <c r="S18" s="355">
        <v>0</v>
      </c>
      <c r="T18" s="356">
        <v>0</v>
      </c>
      <c r="U18" s="403">
        <f t="shared" si="3"/>
        <v>0</v>
      </c>
      <c r="V18" s="357">
        <v>10</v>
      </c>
      <c r="W18" s="356">
        <v>36.043</v>
      </c>
      <c r="X18" s="357">
        <v>0</v>
      </c>
      <c r="Y18" s="356">
        <v>0</v>
      </c>
      <c r="Z18" s="403">
        <f t="shared" si="4"/>
        <v>36.043</v>
      </c>
      <c r="AA18" s="361">
        <f t="shared" si="6"/>
        <v>10</v>
      </c>
      <c r="AB18" s="362">
        <f t="shared" si="7"/>
        <v>36.043</v>
      </c>
      <c r="AC18" s="363">
        <f t="shared" si="8"/>
        <v>0</v>
      </c>
      <c r="AD18" s="364">
        <f t="shared" si="9"/>
        <v>0</v>
      </c>
      <c r="AJ18" s="351"/>
      <c r="AK18" s="248"/>
      <c r="AL18" s="351"/>
    </row>
    <row r="19" spans="1:38" ht="19.5" customHeight="1" thickBot="1">
      <c r="A19" s="448"/>
      <c r="B19" s="455" t="s">
        <v>9</v>
      </c>
      <c r="C19" s="456"/>
      <c r="D19" s="456"/>
      <c r="E19" s="456"/>
      <c r="F19" s="457"/>
      <c r="G19" s="358">
        <f aca="true" t="shared" si="10" ref="G19:AD19">G14+G15+G16+G17+G18</f>
        <v>1747</v>
      </c>
      <c r="H19" s="359">
        <f t="shared" si="10"/>
        <v>253.12259999999998</v>
      </c>
      <c r="I19" s="358">
        <f t="shared" si="10"/>
        <v>1</v>
      </c>
      <c r="J19" s="359">
        <f t="shared" si="10"/>
        <v>0.2</v>
      </c>
      <c r="K19" s="359">
        <f t="shared" si="1"/>
        <v>253.32259999999997</v>
      </c>
      <c r="L19" s="358">
        <f t="shared" si="10"/>
        <v>927</v>
      </c>
      <c r="M19" s="359">
        <f t="shared" si="10"/>
        <v>327.005</v>
      </c>
      <c r="N19" s="358">
        <f t="shared" si="10"/>
        <v>0</v>
      </c>
      <c r="O19" s="359">
        <f t="shared" si="10"/>
        <v>0</v>
      </c>
      <c r="P19" s="358">
        <f t="shared" si="2"/>
        <v>327.005</v>
      </c>
      <c r="Q19" s="358">
        <f t="shared" si="10"/>
        <v>429</v>
      </c>
      <c r="R19" s="359">
        <f t="shared" si="10"/>
        <v>344.66650000000004</v>
      </c>
      <c r="S19" s="358">
        <f t="shared" si="10"/>
        <v>24</v>
      </c>
      <c r="T19" s="359">
        <f t="shared" si="10"/>
        <v>12</v>
      </c>
      <c r="U19" s="359">
        <f t="shared" si="3"/>
        <v>356.66650000000004</v>
      </c>
      <c r="V19" s="358">
        <f t="shared" si="10"/>
        <v>145</v>
      </c>
      <c r="W19" s="359">
        <f t="shared" si="10"/>
        <v>407.12769999999995</v>
      </c>
      <c r="X19" s="358">
        <f t="shared" si="10"/>
        <v>12</v>
      </c>
      <c r="Y19" s="358">
        <f t="shared" si="10"/>
        <v>116.7</v>
      </c>
      <c r="Z19" s="359">
        <f t="shared" si="4"/>
        <v>523.8276999999999</v>
      </c>
      <c r="AA19" s="358">
        <f t="shared" si="10"/>
        <v>3248</v>
      </c>
      <c r="AB19" s="358">
        <f t="shared" si="10"/>
        <v>1331.9217999999998</v>
      </c>
      <c r="AC19" s="358">
        <f t="shared" si="10"/>
        <v>37</v>
      </c>
      <c r="AD19" s="358">
        <f t="shared" si="10"/>
        <v>128.9</v>
      </c>
      <c r="AJ19" s="351"/>
      <c r="AK19" s="248"/>
      <c r="AL19" s="351"/>
    </row>
    <row r="20" spans="1:38" ht="19.5" customHeight="1">
      <c r="A20" s="446">
        <v>3</v>
      </c>
      <c r="B20" s="446" t="s">
        <v>120</v>
      </c>
      <c r="C20" s="446">
        <f>D20+E20</f>
        <v>70560.5781</v>
      </c>
      <c r="D20" s="449">
        <v>54676.668099999995</v>
      </c>
      <c r="E20" s="452">
        <v>15883.91</v>
      </c>
      <c r="F20" s="247" t="s">
        <v>11</v>
      </c>
      <c r="G20" s="352">
        <v>2265</v>
      </c>
      <c r="H20" s="353">
        <v>374.02000000000004</v>
      </c>
      <c r="I20" s="352">
        <v>7</v>
      </c>
      <c r="J20" s="353">
        <v>0.17</v>
      </c>
      <c r="K20" s="403">
        <f t="shared" si="1"/>
        <v>374.19000000000005</v>
      </c>
      <c r="L20" s="352">
        <v>3324</v>
      </c>
      <c r="M20" s="353">
        <v>1537.3400000000001</v>
      </c>
      <c r="N20" s="352">
        <v>2</v>
      </c>
      <c r="O20" s="353">
        <v>0.61</v>
      </c>
      <c r="P20" s="403">
        <f t="shared" si="2"/>
        <v>1537.95</v>
      </c>
      <c r="Q20" s="352">
        <v>2562</v>
      </c>
      <c r="R20" s="353">
        <v>1941.24</v>
      </c>
      <c r="S20" s="352">
        <v>9</v>
      </c>
      <c r="T20" s="353">
        <v>6.539999999999999</v>
      </c>
      <c r="U20" s="403">
        <f t="shared" si="3"/>
        <v>1947.78</v>
      </c>
      <c r="V20" s="354">
        <v>818</v>
      </c>
      <c r="W20" s="353">
        <v>3847.370000000001</v>
      </c>
      <c r="X20" s="354">
        <v>26</v>
      </c>
      <c r="Y20" s="353">
        <v>1171.97</v>
      </c>
      <c r="Z20" s="403">
        <f t="shared" si="4"/>
        <v>5019.340000000001</v>
      </c>
      <c r="AA20" s="361">
        <f>G20+L20+Q20+V20</f>
        <v>8969</v>
      </c>
      <c r="AB20" s="362">
        <f>H20+M20+R20+W20</f>
        <v>7699.970000000001</v>
      </c>
      <c r="AC20" s="363">
        <f>I20+N20+S20+X20</f>
        <v>44</v>
      </c>
      <c r="AD20" s="364">
        <f>J20+O20+T20+Y20</f>
        <v>1179.29</v>
      </c>
      <c r="AJ20" s="351"/>
      <c r="AK20" s="248"/>
      <c r="AL20" s="351"/>
    </row>
    <row r="21" spans="1:38" ht="19.5" customHeight="1">
      <c r="A21" s="447"/>
      <c r="B21" s="447"/>
      <c r="C21" s="447"/>
      <c r="D21" s="450"/>
      <c r="E21" s="453"/>
      <c r="F21" s="245" t="s">
        <v>15</v>
      </c>
      <c r="G21" s="352">
        <v>296</v>
      </c>
      <c r="H21" s="353">
        <v>44.9</v>
      </c>
      <c r="I21" s="352">
        <v>0</v>
      </c>
      <c r="J21" s="353">
        <v>0</v>
      </c>
      <c r="K21" s="403">
        <f t="shared" si="1"/>
        <v>44.9</v>
      </c>
      <c r="L21" s="352">
        <v>251</v>
      </c>
      <c r="M21" s="353">
        <v>76.07</v>
      </c>
      <c r="N21" s="352">
        <v>2</v>
      </c>
      <c r="O21" s="353">
        <v>0.795</v>
      </c>
      <c r="P21" s="403">
        <f t="shared" si="2"/>
        <v>76.865</v>
      </c>
      <c r="Q21" s="352">
        <v>119</v>
      </c>
      <c r="R21" s="353">
        <v>77.57</v>
      </c>
      <c r="S21" s="352">
        <v>0</v>
      </c>
      <c r="T21" s="353">
        <v>0</v>
      </c>
      <c r="U21" s="403">
        <f t="shared" si="3"/>
        <v>77.57</v>
      </c>
      <c r="V21" s="354">
        <v>8</v>
      </c>
      <c r="W21" s="353">
        <v>36.15</v>
      </c>
      <c r="X21" s="354">
        <v>0</v>
      </c>
      <c r="Y21" s="353">
        <v>0</v>
      </c>
      <c r="Z21" s="403">
        <f t="shared" si="4"/>
        <v>36.15</v>
      </c>
      <c r="AA21" s="361">
        <f t="shared" si="6"/>
        <v>674</v>
      </c>
      <c r="AB21" s="362">
        <f t="shared" si="7"/>
        <v>234.69</v>
      </c>
      <c r="AC21" s="363">
        <f t="shared" si="8"/>
        <v>2</v>
      </c>
      <c r="AD21" s="364">
        <f t="shared" si="9"/>
        <v>0.795</v>
      </c>
      <c r="AJ21" s="351"/>
      <c r="AK21" s="248"/>
      <c r="AL21" s="351"/>
    </row>
    <row r="22" spans="1:38" ht="19.5" customHeight="1">
      <c r="A22" s="447"/>
      <c r="B22" s="447"/>
      <c r="C22" s="447"/>
      <c r="D22" s="450"/>
      <c r="E22" s="453"/>
      <c r="F22" s="245" t="s">
        <v>12</v>
      </c>
      <c r="G22" s="352">
        <v>0</v>
      </c>
      <c r="H22" s="353">
        <v>0</v>
      </c>
      <c r="I22" s="352">
        <v>0</v>
      </c>
      <c r="J22" s="353">
        <v>0</v>
      </c>
      <c r="K22" s="403">
        <f t="shared" si="1"/>
        <v>0</v>
      </c>
      <c r="L22" s="352">
        <v>0</v>
      </c>
      <c r="M22" s="353">
        <v>0</v>
      </c>
      <c r="N22" s="352">
        <v>0</v>
      </c>
      <c r="O22" s="353">
        <v>0</v>
      </c>
      <c r="P22" s="403">
        <f t="shared" si="2"/>
        <v>0</v>
      </c>
      <c r="Q22" s="352">
        <v>0</v>
      </c>
      <c r="R22" s="353">
        <v>0</v>
      </c>
      <c r="S22" s="352">
        <v>0</v>
      </c>
      <c r="T22" s="353">
        <v>0</v>
      </c>
      <c r="U22" s="403">
        <f t="shared" si="3"/>
        <v>0</v>
      </c>
      <c r="V22" s="354">
        <v>0</v>
      </c>
      <c r="W22" s="353">
        <v>0</v>
      </c>
      <c r="X22" s="354">
        <v>0</v>
      </c>
      <c r="Y22" s="353">
        <v>0</v>
      </c>
      <c r="Z22" s="403">
        <f t="shared" si="4"/>
        <v>0</v>
      </c>
      <c r="AA22" s="361">
        <f t="shared" si="6"/>
        <v>0</v>
      </c>
      <c r="AB22" s="362">
        <f t="shared" si="7"/>
        <v>0</v>
      </c>
      <c r="AC22" s="363">
        <f t="shared" si="8"/>
        <v>0</v>
      </c>
      <c r="AD22" s="364">
        <f t="shared" si="9"/>
        <v>0</v>
      </c>
      <c r="AJ22" s="351"/>
      <c r="AK22" s="248"/>
      <c r="AL22" s="351"/>
    </row>
    <row r="23" spans="1:38" ht="19.5" customHeight="1">
      <c r="A23" s="447"/>
      <c r="B23" s="447"/>
      <c r="C23" s="447"/>
      <c r="D23" s="450"/>
      <c r="E23" s="453"/>
      <c r="F23" s="245" t="s">
        <v>13</v>
      </c>
      <c r="G23" s="352">
        <v>0</v>
      </c>
      <c r="H23" s="353">
        <v>0</v>
      </c>
      <c r="I23" s="352">
        <v>0</v>
      </c>
      <c r="J23" s="353">
        <v>0</v>
      </c>
      <c r="K23" s="403">
        <f t="shared" si="1"/>
        <v>0</v>
      </c>
      <c r="L23" s="352">
        <v>0</v>
      </c>
      <c r="M23" s="353">
        <v>0</v>
      </c>
      <c r="N23" s="352">
        <v>0</v>
      </c>
      <c r="O23" s="353">
        <v>0</v>
      </c>
      <c r="P23" s="403">
        <f t="shared" si="2"/>
        <v>0</v>
      </c>
      <c r="Q23" s="352">
        <v>0</v>
      </c>
      <c r="R23" s="353">
        <v>0</v>
      </c>
      <c r="S23" s="352">
        <v>0</v>
      </c>
      <c r="T23" s="353">
        <v>0</v>
      </c>
      <c r="U23" s="403">
        <f t="shared" si="3"/>
        <v>0</v>
      </c>
      <c r="V23" s="354">
        <v>0</v>
      </c>
      <c r="W23" s="353">
        <v>0</v>
      </c>
      <c r="X23" s="354">
        <v>0</v>
      </c>
      <c r="Y23" s="353">
        <v>0</v>
      </c>
      <c r="Z23" s="403">
        <f t="shared" si="4"/>
        <v>0</v>
      </c>
      <c r="AA23" s="361">
        <f t="shared" si="6"/>
        <v>0</v>
      </c>
      <c r="AB23" s="362">
        <f t="shared" si="7"/>
        <v>0</v>
      </c>
      <c r="AC23" s="363">
        <f t="shared" si="8"/>
        <v>0</v>
      </c>
      <c r="AD23" s="364">
        <f t="shared" si="9"/>
        <v>0</v>
      </c>
      <c r="AJ23" s="351"/>
      <c r="AK23" s="248"/>
      <c r="AL23" s="351"/>
    </row>
    <row r="24" spans="1:38" ht="19.5" customHeight="1" thickBot="1">
      <c r="A24" s="447"/>
      <c r="B24" s="448"/>
      <c r="C24" s="448"/>
      <c r="D24" s="451"/>
      <c r="E24" s="454"/>
      <c r="F24" s="246" t="s">
        <v>14</v>
      </c>
      <c r="G24" s="355">
        <v>0</v>
      </c>
      <c r="H24" s="356">
        <v>0</v>
      </c>
      <c r="I24" s="355">
        <v>0</v>
      </c>
      <c r="J24" s="356">
        <v>0</v>
      </c>
      <c r="K24" s="403">
        <f t="shared" si="1"/>
        <v>0</v>
      </c>
      <c r="L24" s="355">
        <v>0</v>
      </c>
      <c r="M24" s="356">
        <v>0</v>
      </c>
      <c r="N24" s="355">
        <v>0</v>
      </c>
      <c r="O24" s="356">
        <v>0</v>
      </c>
      <c r="P24" s="403">
        <f t="shared" si="2"/>
        <v>0</v>
      </c>
      <c r="Q24" s="355">
        <v>0</v>
      </c>
      <c r="R24" s="356">
        <v>0</v>
      </c>
      <c r="S24" s="355">
        <v>0</v>
      </c>
      <c r="T24" s="356">
        <v>0</v>
      </c>
      <c r="U24" s="403">
        <f t="shared" si="3"/>
        <v>0</v>
      </c>
      <c r="V24" s="357">
        <v>0</v>
      </c>
      <c r="W24" s="356">
        <v>0</v>
      </c>
      <c r="X24" s="357">
        <v>0</v>
      </c>
      <c r="Y24" s="356">
        <v>0</v>
      </c>
      <c r="Z24" s="403">
        <f t="shared" si="4"/>
        <v>0</v>
      </c>
      <c r="AA24" s="361">
        <f t="shared" si="6"/>
        <v>0</v>
      </c>
      <c r="AB24" s="362">
        <f t="shared" si="7"/>
        <v>0</v>
      </c>
      <c r="AC24" s="363">
        <f t="shared" si="8"/>
        <v>0</v>
      </c>
      <c r="AD24" s="364">
        <f t="shared" si="9"/>
        <v>0</v>
      </c>
      <c r="AJ24" s="351"/>
      <c r="AK24" s="248"/>
      <c r="AL24" s="351"/>
    </row>
    <row r="25" spans="1:38" ht="19.5" customHeight="1" thickBot="1">
      <c r="A25" s="448"/>
      <c r="B25" s="455" t="s">
        <v>9</v>
      </c>
      <c r="C25" s="456"/>
      <c r="D25" s="456"/>
      <c r="E25" s="456"/>
      <c r="F25" s="457"/>
      <c r="G25" s="358">
        <f aca="true" t="shared" si="11" ref="G25:AD25">G20+G21+G22+G23+G24</f>
        <v>2561</v>
      </c>
      <c r="H25" s="359">
        <f t="shared" si="11"/>
        <v>418.92</v>
      </c>
      <c r="I25" s="358">
        <f t="shared" si="11"/>
        <v>7</v>
      </c>
      <c r="J25" s="359">
        <f t="shared" si="11"/>
        <v>0.17</v>
      </c>
      <c r="K25" s="359">
        <f t="shared" si="1"/>
        <v>419.09000000000003</v>
      </c>
      <c r="L25" s="358">
        <f t="shared" si="11"/>
        <v>3575</v>
      </c>
      <c r="M25" s="359">
        <f t="shared" si="11"/>
        <v>1613.41</v>
      </c>
      <c r="N25" s="358">
        <f t="shared" si="11"/>
        <v>4</v>
      </c>
      <c r="O25" s="359">
        <f t="shared" si="11"/>
        <v>1.405</v>
      </c>
      <c r="P25" s="358">
        <f t="shared" si="2"/>
        <v>1614.815</v>
      </c>
      <c r="Q25" s="358">
        <f t="shared" si="11"/>
        <v>2681</v>
      </c>
      <c r="R25" s="359">
        <f t="shared" si="11"/>
        <v>2018.81</v>
      </c>
      <c r="S25" s="358">
        <f t="shared" si="11"/>
        <v>9</v>
      </c>
      <c r="T25" s="359">
        <f t="shared" si="11"/>
        <v>6.539999999999999</v>
      </c>
      <c r="U25" s="359">
        <f t="shared" si="3"/>
        <v>2025.35</v>
      </c>
      <c r="V25" s="358">
        <f t="shared" si="11"/>
        <v>826</v>
      </c>
      <c r="W25" s="359">
        <f t="shared" si="11"/>
        <v>3883.520000000001</v>
      </c>
      <c r="X25" s="358">
        <f t="shared" si="11"/>
        <v>26</v>
      </c>
      <c r="Y25" s="358">
        <f t="shared" si="11"/>
        <v>1171.97</v>
      </c>
      <c r="Z25" s="359">
        <f t="shared" si="4"/>
        <v>5055.490000000001</v>
      </c>
      <c r="AA25" s="358">
        <f t="shared" si="11"/>
        <v>9643</v>
      </c>
      <c r="AB25" s="358">
        <f t="shared" si="11"/>
        <v>7934.660000000001</v>
      </c>
      <c r="AC25" s="358">
        <f t="shared" si="11"/>
        <v>46</v>
      </c>
      <c r="AD25" s="358">
        <f t="shared" si="11"/>
        <v>1180.085</v>
      </c>
      <c r="AJ25" s="351"/>
      <c r="AK25" s="248"/>
      <c r="AL25" s="351"/>
    </row>
    <row r="26" spans="1:38" ht="19.5" customHeight="1">
      <c r="A26" s="446">
        <v>4</v>
      </c>
      <c r="B26" s="446" t="s">
        <v>121</v>
      </c>
      <c r="C26" s="446">
        <f>D26+E26</f>
        <v>65191.3028</v>
      </c>
      <c r="D26" s="449">
        <v>64750.5842</v>
      </c>
      <c r="E26" s="452">
        <v>440.71860000000004</v>
      </c>
      <c r="F26" s="247" t="s">
        <v>11</v>
      </c>
      <c r="G26" s="352">
        <v>4381</v>
      </c>
      <c r="H26" s="353">
        <v>737.2</v>
      </c>
      <c r="I26" s="352">
        <v>0</v>
      </c>
      <c r="J26" s="353">
        <v>0</v>
      </c>
      <c r="K26" s="403">
        <f t="shared" si="1"/>
        <v>737.2</v>
      </c>
      <c r="L26" s="352">
        <v>4981</v>
      </c>
      <c r="M26" s="353">
        <v>2103.4</v>
      </c>
      <c r="N26" s="352">
        <v>0</v>
      </c>
      <c r="O26" s="353">
        <v>0</v>
      </c>
      <c r="P26" s="403">
        <f t="shared" si="2"/>
        <v>2103.4</v>
      </c>
      <c r="Q26" s="352">
        <v>1750</v>
      </c>
      <c r="R26" s="353">
        <v>1489</v>
      </c>
      <c r="S26" s="352">
        <v>0</v>
      </c>
      <c r="T26" s="353">
        <v>0</v>
      </c>
      <c r="U26" s="403">
        <f t="shared" si="3"/>
        <v>1489</v>
      </c>
      <c r="V26" s="354">
        <v>478</v>
      </c>
      <c r="W26" s="353">
        <v>674.5</v>
      </c>
      <c r="X26" s="354">
        <v>0</v>
      </c>
      <c r="Y26" s="353">
        <v>0</v>
      </c>
      <c r="Z26" s="403">
        <f t="shared" si="4"/>
        <v>674.5</v>
      </c>
      <c r="AA26" s="361">
        <f>G26+L26+Q26+V26</f>
        <v>11590</v>
      </c>
      <c r="AB26" s="362">
        <f>H26+M26+R26+W26</f>
        <v>5004.1</v>
      </c>
      <c r="AC26" s="363">
        <f>I26+N26+S26+X26</f>
        <v>0</v>
      </c>
      <c r="AD26" s="364">
        <f>J26+O26+T26+Y26</f>
        <v>0</v>
      </c>
      <c r="AJ26" s="351"/>
      <c r="AK26" s="248"/>
      <c r="AL26" s="351"/>
    </row>
    <row r="27" spans="1:38" ht="19.5" customHeight="1">
      <c r="A27" s="447"/>
      <c r="B27" s="447"/>
      <c r="C27" s="447"/>
      <c r="D27" s="450"/>
      <c r="E27" s="453"/>
      <c r="F27" s="245" t="s">
        <v>15</v>
      </c>
      <c r="G27" s="352"/>
      <c r="H27" s="353"/>
      <c r="I27" s="352"/>
      <c r="J27" s="353"/>
      <c r="K27" s="403">
        <f t="shared" si="1"/>
        <v>0</v>
      </c>
      <c r="L27" s="352"/>
      <c r="M27" s="353"/>
      <c r="N27" s="352"/>
      <c r="O27" s="353"/>
      <c r="P27" s="403">
        <f t="shared" si="2"/>
        <v>0</v>
      </c>
      <c r="Q27" s="352"/>
      <c r="R27" s="353"/>
      <c r="S27" s="352"/>
      <c r="T27" s="353"/>
      <c r="U27" s="403">
        <f t="shared" si="3"/>
        <v>0</v>
      </c>
      <c r="V27" s="354"/>
      <c r="W27" s="353"/>
      <c r="X27" s="354"/>
      <c r="Y27" s="353"/>
      <c r="Z27" s="403">
        <f t="shared" si="4"/>
        <v>0</v>
      </c>
      <c r="AA27" s="361">
        <f>G27+L27+Q27+V27</f>
        <v>0</v>
      </c>
      <c r="AB27" s="362">
        <f t="shared" si="7"/>
        <v>0</v>
      </c>
      <c r="AC27" s="363">
        <f t="shared" si="8"/>
        <v>0</v>
      </c>
      <c r="AD27" s="364">
        <f t="shared" si="9"/>
        <v>0</v>
      </c>
      <c r="AJ27" s="351"/>
      <c r="AK27" s="248"/>
      <c r="AL27" s="351"/>
    </row>
    <row r="28" spans="1:38" ht="19.5" customHeight="1">
      <c r="A28" s="447"/>
      <c r="B28" s="447"/>
      <c r="C28" s="447"/>
      <c r="D28" s="450"/>
      <c r="E28" s="453"/>
      <c r="F28" s="245" t="s">
        <v>12</v>
      </c>
      <c r="G28" s="352">
        <v>92</v>
      </c>
      <c r="H28" s="353">
        <v>13.56</v>
      </c>
      <c r="I28" s="352">
        <v>0</v>
      </c>
      <c r="J28" s="353">
        <v>0</v>
      </c>
      <c r="K28" s="403">
        <f t="shared" si="1"/>
        <v>13.56</v>
      </c>
      <c r="L28" s="352">
        <v>750</v>
      </c>
      <c r="M28" s="353">
        <v>225.9</v>
      </c>
      <c r="N28" s="352">
        <v>0</v>
      </c>
      <c r="O28" s="353">
        <v>0</v>
      </c>
      <c r="P28" s="403">
        <f t="shared" si="2"/>
        <v>225.9</v>
      </c>
      <c r="Q28" s="352">
        <v>480</v>
      </c>
      <c r="R28" s="353">
        <v>480</v>
      </c>
      <c r="S28" s="352">
        <v>0</v>
      </c>
      <c r="T28" s="353">
        <v>0</v>
      </c>
      <c r="U28" s="403">
        <f t="shared" si="3"/>
        <v>480</v>
      </c>
      <c r="V28" s="354">
        <v>139</v>
      </c>
      <c r="W28" s="353">
        <v>204</v>
      </c>
      <c r="X28" s="354">
        <v>0</v>
      </c>
      <c r="Y28" s="353">
        <v>0</v>
      </c>
      <c r="Z28" s="403">
        <f t="shared" si="4"/>
        <v>204</v>
      </c>
      <c r="AA28" s="361">
        <f>G28+L28+Q28+V28</f>
        <v>1461</v>
      </c>
      <c r="AB28" s="362">
        <f t="shared" si="7"/>
        <v>923.46</v>
      </c>
      <c r="AC28" s="363">
        <f t="shared" si="8"/>
        <v>0</v>
      </c>
      <c r="AD28" s="364">
        <f t="shared" si="9"/>
        <v>0</v>
      </c>
      <c r="AJ28" s="351"/>
      <c r="AK28" s="248"/>
      <c r="AL28" s="351"/>
    </row>
    <row r="29" spans="1:38" ht="19.5" customHeight="1">
      <c r="A29" s="447"/>
      <c r="B29" s="447"/>
      <c r="C29" s="447"/>
      <c r="D29" s="450"/>
      <c r="E29" s="453"/>
      <c r="F29" s="245" t="s">
        <v>13</v>
      </c>
      <c r="G29" s="352"/>
      <c r="H29" s="353"/>
      <c r="I29" s="352"/>
      <c r="J29" s="353"/>
      <c r="K29" s="403">
        <f t="shared" si="1"/>
        <v>0</v>
      </c>
      <c r="L29" s="352"/>
      <c r="M29" s="353"/>
      <c r="N29" s="352"/>
      <c r="O29" s="353"/>
      <c r="P29" s="403">
        <f t="shared" si="2"/>
        <v>0</v>
      </c>
      <c r="Q29" s="352"/>
      <c r="R29" s="353"/>
      <c r="S29" s="352"/>
      <c r="T29" s="353"/>
      <c r="U29" s="403">
        <f t="shared" si="3"/>
        <v>0</v>
      </c>
      <c r="V29" s="354"/>
      <c r="W29" s="353"/>
      <c r="X29" s="354"/>
      <c r="Y29" s="353"/>
      <c r="Z29" s="403">
        <f t="shared" si="4"/>
        <v>0</v>
      </c>
      <c r="AA29" s="361">
        <f>G29+L29+Q29+V29</f>
        <v>0</v>
      </c>
      <c r="AB29" s="362">
        <f t="shared" si="7"/>
        <v>0</v>
      </c>
      <c r="AC29" s="363">
        <f t="shared" si="8"/>
        <v>0</v>
      </c>
      <c r="AD29" s="364">
        <f t="shared" si="9"/>
        <v>0</v>
      </c>
      <c r="AJ29" s="351"/>
      <c r="AK29" s="248"/>
      <c r="AL29" s="351"/>
    </row>
    <row r="30" spans="1:38" ht="19.5" customHeight="1" thickBot="1">
      <c r="A30" s="447"/>
      <c r="B30" s="448"/>
      <c r="C30" s="448"/>
      <c r="D30" s="451"/>
      <c r="E30" s="454"/>
      <c r="F30" s="246" t="s">
        <v>14</v>
      </c>
      <c r="G30" s="355"/>
      <c r="H30" s="356"/>
      <c r="I30" s="355"/>
      <c r="J30" s="356"/>
      <c r="K30" s="403">
        <f t="shared" si="1"/>
        <v>0</v>
      </c>
      <c r="L30" s="355"/>
      <c r="M30" s="356"/>
      <c r="N30" s="355"/>
      <c r="O30" s="356"/>
      <c r="P30" s="403">
        <f t="shared" si="2"/>
        <v>0</v>
      </c>
      <c r="Q30" s="355"/>
      <c r="R30" s="356"/>
      <c r="S30" s="355"/>
      <c r="T30" s="356"/>
      <c r="U30" s="403">
        <f t="shared" si="3"/>
        <v>0</v>
      </c>
      <c r="V30" s="357"/>
      <c r="W30" s="356"/>
      <c r="X30" s="357"/>
      <c r="Y30" s="356"/>
      <c r="Z30" s="403">
        <f t="shared" si="4"/>
        <v>0</v>
      </c>
      <c r="AA30" s="361">
        <f>G30+L30+Q30+V30</f>
        <v>0</v>
      </c>
      <c r="AB30" s="362">
        <f t="shared" si="7"/>
        <v>0</v>
      </c>
      <c r="AC30" s="363">
        <f t="shared" si="8"/>
        <v>0</v>
      </c>
      <c r="AD30" s="364">
        <f t="shared" si="9"/>
        <v>0</v>
      </c>
      <c r="AJ30" s="351"/>
      <c r="AK30" s="248"/>
      <c r="AL30" s="351"/>
    </row>
    <row r="31" spans="1:38" ht="19.5" customHeight="1" thickBot="1">
      <c r="A31" s="448"/>
      <c r="B31" s="455" t="s">
        <v>9</v>
      </c>
      <c r="C31" s="456"/>
      <c r="D31" s="456"/>
      <c r="E31" s="456"/>
      <c r="F31" s="457"/>
      <c r="G31" s="358">
        <f aca="true" t="shared" si="12" ref="G31:AD31">G26+G27+G28+G29+G30</f>
        <v>4473</v>
      </c>
      <c r="H31" s="359">
        <f t="shared" si="12"/>
        <v>750.76</v>
      </c>
      <c r="I31" s="358">
        <f t="shared" si="12"/>
        <v>0</v>
      </c>
      <c r="J31" s="359">
        <f t="shared" si="12"/>
        <v>0</v>
      </c>
      <c r="K31" s="359">
        <f t="shared" si="1"/>
        <v>750.76</v>
      </c>
      <c r="L31" s="358">
        <f t="shared" si="12"/>
        <v>5731</v>
      </c>
      <c r="M31" s="359">
        <f t="shared" si="12"/>
        <v>2329.3</v>
      </c>
      <c r="N31" s="358">
        <f t="shared" si="12"/>
        <v>0</v>
      </c>
      <c r="O31" s="359">
        <f t="shared" si="12"/>
        <v>0</v>
      </c>
      <c r="P31" s="358">
        <f t="shared" si="2"/>
        <v>2329.3</v>
      </c>
      <c r="Q31" s="358">
        <f t="shared" si="12"/>
        <v>2230</v>
      </c>
      <c r="R31" s="359">
        <f t="shared" si="12"/>
        <v>1969</v>
      </c>
      <c r="S31" s="358">
        <f t="shared" si="12"/>
        <v>0</v>
      </c>
      <c r="T31" s="359">
        <f t="shared" si="12"/>
        <v>0</v>
      </c>
      <c r="U31" s="359">
        <f t="shared" si="3"/>
        <v>1969</v>
      </c>
      <c r="V31" s="358">
        <f t="shared" si="12"/>
        <v>617</v>
      </c>
      <c r="W31" s="359">
        <f t="shared" si="12"/>
        <v>878.5</v>
      </c>
      <c r="X31" s="358">
        <f t="shared" si="12"/>
        <v>0</v>
      </c>
      <c r="Y31" s="358">
        <f t="shared" si="12"/>
        <v>0</v>
      </c>
      <c r="Z31" s="359">
        <f t="shared" si="4"/>
        <v>878.5</v>
      </c>
      <c r="AA31" s="358">
        <f t="shared" si="12"/>
        <v>13051</v>
      </c>
      <c r="AB31" s="358">
        <f t="shared" si="12"/>
        <v>5927.56</v>
      </c>
      <c r="AC31" s="358">
        <f t="shared" si="12"/>
        <v>0</v>
      </c>
      <c r="AD31" s="358">
        <f t="shared" si="12"/>
        <v>0</v>
      </c>
      <c r="AJ31" s="351"/>
      <c r="AK31" s="248"/>
      <c r="AL31" s="351"/>
    </row>
    <row r="32" spans="1:38" ht="19.5" customHeight="1">
      <c r="A32" s="446">
        <v>5</v>
      </c>
      <c r="B32" s="446" t="s">
        <v>122</v>
      </c>
      <c r="C32" s="446">
        <f>D32+E32</f>
        <v>46233.71000000001</v>
      </c>
      <c r="D32" s="449">
        <v>42772.020000000004</v>
      </c>
      <c r="E32" s="452">
        <v>3461.69</v>
      </c>
      <c r="F32" s="247" t="s">
        <v>11</v>
      </c>
      <c r="G32" s="352">
        <v>3887</v>
      </c>
      <c r="H32" s="353">
        <v>605.0989</v>
      </c>
      <c r="I32" s="352">
        <v>1</v>
      </c>
      <c r="J32" s="353">
        <v>0.37</v>
      </c>
      <c r="K32" s="403">
        <f t="shared" si="1"/>
        <v>605.4689</v>
      </c>
      <c r="L32" s="352">
        <v>2576</v>
      </c>
      <c r="M32" s="353">
        <v>1086.185</v>
      </c>
      <c r="N32" s="352">
        <v>1</v>
      </c>
      <c r="O32" s="353">
        <v>0.5</v>
      </c>
      <c r="P32" s="403">
        <f t="shared" si="2"/>
        <v>1086.685</v>
      </c>
      <c r="Q32" s="352">
        <v>1345</v>
      </c>
      <c r="R32" s="353">
        <v>980.4</v>
      </c>
      <c r="S32" s="352">
        <v>2</v>
      </c>
      <c r="T32" s="353">
        <v>14.13</v>
      </c>
      <c r="U32" s="403">
        <f t="shared" si="3"/>
        <v>994.53</v>
      </c>
      <c r="V32" s="354">
        <v>741</v>
      </c>
      <c r="W32" s="353">
        <v>1072.04</v>
      </c>
      <c r="X32" s="354">
        <v>2</v>
      </c>
      <c r="Y32" s="353">
        <v>4.55</v>
      </c>
      <c r="Z32" s="403">
        <f t="shared" si="4"/>
        <v>1076.59</v>
      </c>
      <c r="AA32" s="361">
        <f aca="true" t="shared" si="13" ref="AA32:AD36">G32+L32+Q32+V32</f>
        <v>8549</v>
      </c>
      <c r="AB32" s="362">
        <f t="shared" si="13"/>
        <v>3743.7239</v>
      </c>
      <c r="AC32" s="363">
        <f t="shared" si="13"/>
        <v>6</v>
      </c>
      <c r="AD32" s="364">
        <f t="shared" si="13"/>
        <v>19.55</v>
      </c>
      <c r="AJ32" s="351"/>
      <c r="AK32" s="248"/>
      <c r="AL32" s="351"/>
    </row>
    <row r="33" spans="1:38" ht="19.5" customHeight="1">
      <c r="A33" s="447"/>
      <c r="B33" s="447"/>
      <c r="C33" s="447"/>
      <c r="D33" s="450"/>
      <c r="E33" s="453"/>
      <c r="F33" s="245" t="s">
        <v>15</v>
      </c>
      <c r="G33" s="352">
        <v>144</v>
      </c>
      <c r="H33" s="353">
        <v>16.82</v>
      </c>
      <c r="I33" s="352">
        <v>0</v>
      </c>
      <c r="J33" s="353">
        <v>0</v>
      </c>
      <c r="K33" s="403">
        <f t="shared" si="1"/>
        <v>16.82</v>
      </c>
      <c r="L33" s="352">
        <v>48</v>
      </c>
      <c r="M33" s="353">
        <v>12.27</v>
      </c>
      <c r="N33" s="352">
        <v>0</v>
      </c>
      <c r="O33" s="353">
        <v>0</v>
      </c>
      <c r="P33" s="403">
        <f t="shared" si="2"/>
        <v>12.27</v>
      </c>
      <c r="Q33" s="352">
        <v>17</v>
      </c>
      <c r="R33" s="353">
        <v>9.8</v>
      </c>
      <c r="S33" s="352">
        <v>0</v>
      </c>
      <c r="T33" s="353">
        <v>0</v>
      </c>
      <c r="U33" s="403">
        <f t="shared" si="3"/>
        <v>9.8</v>
      </c>
      <c r="V33" s="354">
        <v>6</v>
      </c>
      <c r="W33" s="353">
        <v>6.7</v>
      </c>
      <c r="X33" s="354">
        <v>0</v>
      </c>
      <c r="Y33" s="353">
        <v>0</v>
      </c>
      <c r="Z33" s="403">
        <f t="shared" si="4"/>
        <v>6.7</v>
      </c>
      <c r="AA33" s="361">
        <f t="shared" si="13"/>
        <v>215</v>
      </c>
      <c r="AB33" s="362">
        <f t="shared" si="13"/>
        <v>45.59</v>
      </c>
      <c r="AC33" s="363">
        <f t="shared" si="13"/>
        <v>0</v>
      </c>
      <c r="AD33" s="364">
        <f t="shared" si="13"/>
        <v>0</v>
      </c>
      <c r="AJ33" s="351"/>
      <c r="AK33" s="248"/>
      <c r="AL33" s="351"/>
    </row>
    <row r="34" spans="1:38" ht="19.5" customHeight="1">
      <c r="A34" s="447"/>
      <c r="B34" s="447"/>
      <c r="C34" s="447"/>
      <c r="D34" s="450"/>
      <c r="E34" s="453"/>
      <c r="F34" s="245" t="s">
        <v>12</v>
      </c>
      <c r="G34" s="352">
        <v>255</v>
      </c>
      <c r="H34" s="353">
        <v>38.800000000000004</v>
      </c>
      <c r="I34" s="352">
        <v>0</v>
      </c>
      <c r="J34" s="353">
        <v>0</v>
      </c>
      <c r="K34" s="403">
        <f t="shared" si="1"/>
        <v>38.800000000000004</v>
      </c>
      <c r="L34" s="352">
        <v>646</v>
      </c>
      <c r="M34" s="353">
        <v>205.406</v>
      </c>
      <c r="N34" s="352">
        <v>0</v>
      </c>
      <c r="O34" s="353">
        <v>0</v>
      </c>
      <c r="P34" s="403">
        <f t="shared" si="2"/>
        <v>205.406</v>
      </c>
      <c r="Q34" s="352">
        <v>608</v>
      </c>
      <c r="R34" s="353">
        <v>511.15999999999997</v>
      </c>
      <c r="S34" s="352">
        <v>1</v>
      </c>
      <c r="T34" s="353">
        <v>8.49</v>
      </c>
      <c r="U34" s="403">
        <f t="shared" si="3"/>
        <v>519.65</v>
      </c>
      <c r="V34" s="354">
        <v>590</v>
      </c>
      <c r="W34" s="353">
        <v>795.09</v>
      </c>
      <c r="X34" s="354">
        <v>2</v>
      </c>
      <c r="Y34" s="353">
        <v>8</v>
      </c>
      <c r="Z34" s="403">
        <f t="shared" si="4"/>
        <v>803.09</v>
      </c>
      <c r="AA34" s="361">
        <f t="shared" si="13"/>
        <v>2099</v>
      </c>
      <c r="AB34" s="362">
        <f t="shared" si="13"/>
        <v>1550.4560000000001</v>
      </c>
      <c r="AC34" s="363">
        <f t="shared" si="13"/>
        <v>3</v>
      </c>
      <c r="AD34" s="364">
        <f t="shared" si="13"/>
        <v>16.490000000000002</v>
      </c>
      <c r="AJ34" s="351"/>
      <c r="AK34" s="248"/>
      <c r="AL34" s="351"/>
    </row>
    <row r="35" spans="1:38" ht="19.5" customHeight="1">
      <c r="A35" s="447"/>
      <c r="B35" s="447"/>
      <c r="C35" s="447"/>
      <c r="D35" s="450"/>
      <c r="E35" s="453"/>
      <c r="F35" s="245" t="s">
        <v>13</v>
      </c>
      <c r="G35" s="352">
        <v>45</v>
      </c>
      <c r="H35" s="353">
        <v>20.27</v>
      </c>
      <c r="I35" s="352">
        <v>0</v>
      </c>
      <c r="J35" s="353">
        <v>0</v>
      </c>
      <c r="K35" s="403">
        <f t="shared" si="1"/>
        <v>20.27</v>
      </c>
      <c r="L35" s="352">
        <v>50</v>
      </c>
      <c r="M35" s="353">
        <v>162.727</v>
      </c>
      <c r="N35" s="352">
        <v>0</v>
      </c>
      <c r="O35" s="353">
        <v>0</v>
      </c>
      <c r="P35" s="403">
        <f t="shared" si="2"/>
        <v>162.727</v>
      </c>
      <c r="Q35" s="352">
        <v>2</v>
      </c>
      <c r="R35" s="353">
        <v>2.568</v>
      </c>
      <c r="S35" s="352">
        <v>1</v>
      </c>
      <c r="T35" s="353">
        <v>0.518</v>
      </c>
      <c r="U35" s="403">
        <f t="shared" si="3"/>
        <v>3.0860000000000003</v>
      </c>
      <c r="V35" s="354">
        <v>46</v>
      </c>
      <c r="W35" s="353">
        <v>801.6</v>
      </c>
      <c r="X35" s="354">
        <v>2</v>
      </c>
      <c r="Y35" s="353">
        <v>1274</v>
      </c>
      <c r="Z35" s="403">
        <f t="shared" si="4"/>
        <v>2075.6</v>
      </c>
      <c r="AA35" s="361">
        <f t="shared" si="13"/>
        <v>143</v>
      </c>
      <c r="AB35" s="362">
        <f t="shared" si="13"/>
        <v>987.1650000000001</v>
      </c>
      <c r="AC35" s="363">
        <f t="shared" si="13"/>
        <v>3</v>
      </c>
      <c r="AD35" s="364">
        <f t="shared" si="13"/>
        <v>1274.518</v>
      </c>
      <c r="AJ35" s="351"/>
      <c r="AK35" s="248"/>
      <c r="AL35" s="351"/>
    </row>
    <row r="36" spans="1:38" ht="19.5" customHeight="1" thickBot="1">
      <c r="A36" s="447"/>
      <c r="B36" s="448"/>
      <c r="C36" s="448"/>
      <c r="D36" s="451"/>
      <c r="E36" s="454"/>
      <c r="F36" s="246" t="s">
        <v>14</v>
      </c>
      <c r="G36" s="355">
        <v>25</v>
      </c>
      <c r="H36" s="356">
        <v>3.504</v>
      </c>
      <c r="I36" s="355">
        <v>0</v>
      </c>
      <c r="J36" s="356">
        <v>0</v>
      </c>
      <c r="K36" s="403">
        <f t="shared" si="1"/>
        <v>3.504</v>
      </c>
      <c r="L36" s="355">
        <v>15</v>
      </c>
      <c r="M36" s="356">
        <v>3.9787</v>
      </c>
      <c r="N36" s="355">
        <v>0</v>
      </c>
      <c r="O36" s="356">
        <v>0</v>
      </c>
      <c r="P36" s="403">
        <f t="shared" si="2"/>
        <v>3.9787</v>
      </c>
      <c r="Q36" s="355">
        <v>0</v>
      </c>
      <c r="R36" s="356">
        <v>0</v>
      </c>
      <c r="S36" s="355">
        <v>0</v>
      </c>
      <c r="T36" s="356">
        <v>0</v>
      </c>
      <c r="U36" s="403">
        <f t="shared" si="3"/>
        <v>0</v>
      </c>
      <c r="V36" s="357">
        <v>0</v>
      </c>
      <c r="W36" s="356">
        <v>0</v>
      </c>
      <c r="X36" s="357">
        <v>0</v>
      </c>
      <c r="Y36" s="356">
        <v>0</v>
      </c>
      <c r="Z36" s="403">
        <f t="shared" si="4"/>
        <v>0</v>
      </c>
      <c r="AA36" s="361">
        <f t="shared" si="13"/>
        <v>40</v>
      </c>
      <c r="AB36" s="362">
        <f t="shared" si="13"/>
        <v>7.4826999999999995</v>
      </c>
      <c r="AC36" s="363">
        <f t="shared" si="13"/>
        <v>0</v>
      </c>
      <c r="AD36" s="364">
        <f t="shared" si="13"/>
        <v>0</v>
      </c>
      <c r="AJ36" s="351"/>
      <c r="AK36" s="248"/>
      <c r="AL36" s="351"/>
    </row>
    <row r="37" spans="1:38" ht="19.5" customHeight="1" thickBot="1">
      <c r="A37" s="448"/>
      <c r="B37" s="455" t="s">
        <v>9</v>
      </c>
      <c r="C37" s="456"/>
      <c r="D37" s="456"/>
      <c r="E37" s="456"/>
      <c r="F37" s="457"/>
      <c r="G37" s="358">
        <f aca="true" t="shared" si="14" ref="G37:AD37">G32+G33+G34+G35+G36</f>
        <v>4356</v>
      </c>
      <c r="H37" s="359">
        <f t="shared" si="14"/>
        <v>684.4929</v>
      </c>
      <c r="I37" s="358">
        <f t="shared" si="14"/>
        <v>1</v>
      </c>
      <c r="J37" s="359">
        <f t="shared" si="14"/>
        <v>0.37</v>
      </c>
      <c r="K37" s="359">
        <f t="shared" si="1"/>
        <v>684.8629</v>
      </c>
      <c r="L37" s="358">
        <f t="shared" si="14"/>
        <v>3335</v>
      </c>
      <c r="M37" s="359">
        <f t="shared" si="14"/>
        <v>1470.5666999999999</v>
      </c>
      <c r="N37" s="358">
        <f t="shared" si="14"/>
        <v>1</v>
      </c>
      <c r="O37" s="359">
        <f t="shared" si="14"/>
        <v>0.5</v>
      </c>
      <c r="P37" s="358">
        <f t="shared" si="2"/>
        <v>1471.0666999999999</v>
      </c>
      <c r="Q37" s="358">
        <f t="shared" si="14"/>
        <v>1972</v>
      </c>
      <c r="R37" s="359">
        <f t="shared" si="14"/>
        <v>1503.9279999999999</v>
      </c>
      <c r="S37" s="358">
        <f t="shared" si="14"/>
        <v>4</v>
      </c>
      <c r="T37" s="359">
        <f t="shared" si="14"/>
        <v>23.138</v>
      </c>
      <c r="U37" s="359">
        <f t="shared" si="3"/>
        <v>1527.0659999999998</v>
      </c>
      <c r="V37" s="358">
        <f t="shared" si="14"/>
        <v>1383</v>
      </c>
      <c r="W37" s="359">
        <f t="shared" si="14"/>
        <v>2675.43</v>
      </c>
      <c r="X37" s="358">
        <f t="shared" si="14"/>
        <v>6</v>
      </c>
      <c r="Y37" s="358">
        <f t="shared" si="14"/>
        <v>1286.55</v>
      </c>
      <c r="Z37" s="359">
        <f t="shared" si="4"/>
        <v>3961.9799999999996</v>
      </c>
      <c r="AA37" s="358">
        <f t="shared" si="14"/>
        <v>11046</v>
      </c>
      <c r="AB37" s="358">
        <f t="shared" si="14"/>
        <v>6334.4176</v>
      </c>
      <c r="AC37" s="358">
        <f t="shared" si="14"/>
        <v>12</v>
      </c>
      <c r="AD37" s="358">
        <f t="shared" si="14"/>
        <v>1310.558</v>
      </c>
      <c r="AJ37" s="351"/>
      <c r="AK37" s="248"/>
      <c r="AL37" s="351"/>
    </row>
    <row r="38" spans="1:38" ht="19.5" customHeight="1">
      <c r="A38" s="446">
        <v>6</v>
      </c>
      <c r="B38" s="446" t="s">
        <v>123</v>
      </c>
      <c r="C38" s="446">
        <f>D38+E38</f>
        <v>47220.657</v>
      </c>
      <c r="D38" s="449">
        <v>45163.382</v>
      </c>
      <c r="E38" s="452">
        <v>2057.2749999999996</v>
      </c>
      <c r="F38" s="247" t="s">
        <v>11</v>
      </c>
      <c r="G38" s="352">
        <v>3586</v>
      </c>
      <c r="H38" s="353">
        <v>479.43899999999996</v>
      </c>
      <c r="I38" s="352">
        <v>23</v>
      </c>
      <c r="J38" s="353">
        <v>4.199999999999999</v>
      </c>
      <c r="K38" s="403">
        <f t="shared" si="1"/>
        <v>483.63899999999995</v>
      </c>
      <c r="L38" s="352">
        <v>3362</v>
      </c>
      <c r="M38" s="353">
        <v>1490.632</v>
      </c>
      <c r="N38" s="352">
        <v>9</v>
      </c>
      <c r="O38" s="353">
        <v>4.23</v>
      </c>
      <c r="P38" s="403">
        <f t="shared" si="2"/>
        <v>1494.862</v>
      </c>
      <c r="Q38" s="352">
        <v>1538</v>
      </c>
      <c r="R38" s="353">
        <v>1248.2189999999998</v>
      </c>
      <c r="S38" s="352">
        <v>2</v>
      </c>
      <c r="T38" s="353">
        <v>1.7</v>
      </c>
      <c r="U38" s="403">
        <f t="shared" si="3"/>
        <v>1249.9189999999999</v>
      </c>
      <c r="V38" s="354">
        <v>453</v>
      </c>
      <c r="W38" s="353">
        <v>708.5</v>
      </c>
      <c r="X38" s="354">
        <v>3</v>
      </c>
      <c r="Y38" s="353">
        <v>38.419999999999995</v>
      </c>
      <c r="Z38" s="403">
        <f t="shared" si="4"/>
        <v>746.92</v>
      </c>
      <c r="AA38" s="361">
        <f aca="true" t="shared" si="15" ref="AA38:AD42">G38+L38+Q38+V38</f>
        <v>8939</v>
      </c>
      <c r="AB38" s="362">
        <f t="shared" si="15"/>
        <v>3926.79</v>
      </c>
      <c r="AC38" s="363">
        <f t="shared" si="15"/>
        <v>37</v>
      </c>
      <c r="AD38" s="364">
        <f t="shared" si="15"/>
        <v>48.55</v>
      </c>
      <c r="AJ38" s="351"/>
      <c r="AK38" s="248"/>
      <c r="AL38" s="351"/>
    </row>
    <row r="39" spans="1:38" ht="19.5" customHeight="1">
      <c r="A39" s="447"/>
      <c r="B39" s="447"/>
      <c r="C39" s="447"/>
      <c r="D39" s="450"/>
      <c r="E39" s="453"/>
      <c r="F39" s="245" t="s">
        <v>15</v>
      </c>
      <c r="G39" s="352">
        <v>81</v>
      </c>
      <c r="H39" s="353">
        <v>6.53</v>
      </c>
      <c r="I39" s="352">
        <v>0</v>
      </c>
      <c r="J39" s="353">
        <v>0</v>
      </c>
      <c r="K39" s="403">
        <f t="shared" si="1"/>
        <v>6.53</v>
      </c>
      <c r="L39" s="352">
        <v>501</v>
      </c>
      <c r="M39" s="353">
        <v>257</v>
      </c>
      <c r="N39" s="352">
        <v>0</v>
      </c>
      <c r="O39" s="353">
        <v>0</v>
      </c>
      <c r="P39" s="403">
        <f t="shared" si="2"/>
        <v>257</v>
      </c>
      <c r="Q39" s="352">
        <v>0</v>
      </c>
      <c r="R39" s="353">
        <v>0</v>
      </c>
      <c r="S39" s="352">
        <v>0</v>
      </c>
      <c r="T39" s="353">
        <v>0</v>
      </c>
      <c r="U39" s="403">
        <f t="shared" si="3"/>
        <v>0</v>
      </c>
      <c r="V39" s="354">
        <v>0</v>
      </c>
      <c r="W39" s="353">
        <v>0</v>
      </c>
      <c r="X39" s="354">
        <v>0</v>
      </c>
      <c r="Y39" s="353">
        <v>0</v>
      </c>
      <c r="Z39" s="403">
        <f t="shared" si="4"/>
        <v>0</v>
      </c>
      <c r="AA39" s="361">
        <f t="shared" si="15"/>
        <v>582</v>
      </c>
      <c r="AB39" s="362">
        <f t="shared" si="15"/>
        <v>263.53</v>
      </c>
      <c r="AC39" s="363">
        <f t="shared" si="15"/>
        <v>0</v>
      </c>
      <c r="AD39" s="364">
        <f t="shared" si="15"/>
        <v>0</v>
      </c>
      <c r="AJ39" s="351"/>
      <c r="AK39" s="248"/>
      <c r="AL39" s="351"/>
    </row>
    <row r="40" spans="1:38" ht="19.5" customHeight="1">
      <c r="A40" s="447"/>
      <c r="B40" s="447"/>
      <c r="C40" s="447"/>
      <c r="D40" s="450"/>
      <c r="E40" s="453"/>
      <c r="F40" s="245" t="s">
        <v>12</v>
      </c>
      <c r="G40" s="352">
        <v>798</v>
      </c>
      <c r="H40" s="353">
        <v>91.389</v>
      </c>
      <c r="I40" s="352">
        <v>0</v>
      </c>
      <c r="J40" s="353">
        <v>0</v>
      </c>
      <c r="K40" s="403">
        <f t="shared" si="1"/>
        <v>91.389</v>
      </c>
      <c r="L40" s="352">
        <v>662</v>
      </c>
      <c r="M40" s="353">
        <v>267.242</v>
      </c>
      <c r="N40" s="352">
        <v>0</v>
      </c>
      <c r="O40" s="353">
        <v>0</v>
      </c>
      <c r="P40" s="403">
        <f t="shared" si="2"/>
        <v>267.242</v>
      </c>
      <c r="Q40" s="352">
        <v>126</v>
      </c>
      <c r="R40" s="353">
        <v>90.197</v>
      </c>
      <c r="S40" s="352">
        <v>0</v>
      </c>
      <c r="T40" s="353">
        <v>0</v>
      </c>
      <c r="U40" s="403">
        <f t="shared" si="3"/>
        <v>90.197</v>
      </c>
      <c r="V40" s="354">
        <v>77</v>
      </c>
      <c r="W40" s="353">
        <v>130.482</v>
      </c>
      <c r="X40" s="354">
        <v>0</v>
      </c>
      <c r="Y40" s="353">
        <v>0</v>
      </c>
      <c r="Z40" s="403">
        <f t="shared" si="4"/>
        <v>130.482</v>
      </c>
      <c r="AA40" s="361">
        <f t="shared" si="15"/>
        <v>1663</v>
      </c>
      <c r="AB40" s="362">
        <f t="shared" si="15"/>
        <v>579.3100000000001</v>
      </c>
      <c r="AC40" s="363">
        <f t="shared" si="15"/>
        <v>0</v>
      </c>
      <c r="AD40" s="364">
        <f t="shared" si="15"/>
        <v>0</v>
      </c>
      <c r="AJ40" s="351"/>
      <c r="AK40" s="248"/>
      <c r="AL40" s="351"/>
    </row>
    <row r="41" spans="1:38" ht="19.5" customHeight="1">
      <c r="A41" s="447"/>
      <c r="B41" s="447"/>
      <c r="C41" s="447"/>
      <c r="D41" s="450"/>
      <c r="E41" s="453"/>
      <c r="F41" s="245" t="s">
        <v>13</v>
      </c>
      <c r="G41" s="352">
        <v>0</v>
      </c>
      <c r="H41" s="353">
        <v>0</v>
      </c>
      <c r="I41" s="352">
        <v>0</v>
      </c>
      <c r="J41" s="353">
        <v>0</v>
      </c>
      <c r="K41" s="403">
        <f t="shared" si="1"/>
        <v>0</v>
      </c>
      <c r="L41" s="352">
        <v>8</v>
      </c>
      <c r="M41" s="353">
        <v>3</v>
      </c>
      <c r="N41" s="352">
        <v>0</v>
      </c>
      <c r="O41" s="353">
        <v>0</v>
      </c>
      <c r="P41" s="403">
        <f t="shared" si="2"/>
        <v>3</v>
      </c>
      <c r="Q41" s="352">
        <v>7</v>
      </c>
      <c r="R41" s="353">
        <v>5.859999999999999</v>
      </c>
      <c r="S41" s="352">
        <v>0</v>
      </c>
      <c r="T41" s="353">
        <v>0</v>
      </c>
      <c r="U41" s="403">
        <f t="shared" si="3"/>
        <v>5.859999999999999</v>
      </c>
      <c r="V41" s="354">
        <v>40</v>
      </c>
      <c r="W41" s="353">
        <v>81.6</v>
      </c>
      <c r="X41" s="354">
        <v>0</v>
      </c>
      <c r="Y41" s="353">
        <v>0</v>
      </c>
      <c r="Z41" s="403">
        <f t="shared" si="4"/>
        <v>81.6</v>
      </c>
      <c r="AA41" s="361">
        <f t="shared" si="15"/>
        <v>55</v>
      </c>
      <c r="AB41" s="362">
        <f t="shared" si="15"/>
        <v>90.46</v>
      </c>
      <c r="AC41" s="363">
        <f t="shared" si="15"/>
        <v>0</v>
      </c>
      <c r="AD41" s="364">
        <f t="shared" si="15"/>
        <v>0</v>
      </c>
      <c r="AJ41" s="351"/>
      <c r="AK41" s="248"/>
      <c r="AL41" s="351"/>
    </row>
    <row r="42" spans="1:38" ht="19.5" customHeight="1" thickBot="1">
      <c r="A42" s="447"/>
      <c r="B42" s="448"/>
      <c r="C42" s="448"/>
      <c r="D42" s="451"/>
      <c r="E42" s="454"/>
      <c r="F42" s="246" t="s">
        <v>14</v>
      </c>
      <c r="G42" s="355">
        <v>15</v>
      </c>
      <c r="H42" s="356">
        <v>1.44</v>
      </c>
      <c r="I42" s="355">
        <v>0</v>
      </c>
      <c r="J42" s="356">
        <v>0</v>
      </c>
      <c r="K42" s="403">
        <f t="shared" si="1"/>
        <v>1.44</v>
      </c>
      <c r="L42" s="355">
        <v>6</v>
      </c>
      <c r="M42" s="356">
        <v>2.4</v>
      </c>
      <c r="N42" s="355">
        <v>0</v>
      </c>
      <c r="O42" s="356">
        <v>0</v>
      </c>
      <c r="P42" s="403">
        <f t="shared" si="2"/>
        <v>2.4</v>
      </c>
      <c r="Q42" s="355">
        <v>38</v>
      </c>
      <c r="R42" s="356">
        <v>30.7</v>
      </c>
      <c r="S42" s="355">
        <v>0</v>
      </c>
      <c r="T42" s="356">
        <v>0</v>
      </c>
      <c r="U42" s="403">
        <f t="shared" si="3"/>
        <v>30.7</v>
      </c>
      <c r="V42" s="357">
        <v>61</v>
      </c>
      <c r="W42" s="356">
        <v>289</v>
      </c>
      <c r="X42" s="357">
        <v>0</v>
      </c>
      <c r="Y42" s="356">
        <v>0</v>
      </c>
      <c r="Z42" s="403">
        <f t="shared" si="4"/>
        <v>289</v>
      </c>
      <c r="AA42" s="361">
        <f t="shared" si="15"/>
        <v>120</v>
      </c>
      <c r="AB42" s="362">
        <f t="shared" si="15"/>
        <v>323.54</v>
      </c>
      <c r="AC42" s="363">
        <f t="shared" si="15"/>
        <v>0</v>
      </c>
      <c r="AD42" s="364">
        <f t="shared" si="15"/>
        <v>0</v>
      </c>
      <c r="AJ42" s="351"/>
      <c r="AK42" s="248"/>
      <c r="AL42" s="351"/>
    </row>
    <row r="43" spans="1:38" ht="19.5" customHeight="1" thickBot="1">
      <c r="A43" s="448"/>
      <c r="B43" s="455" t="s">
        <v>9</v>
      </c>
      <c r="C43" s="456"/>
      <c r="D43" s="456"/>
      <c r="E43" s="456"/>
      <c r="F43" s="457"/>
      <c r="G43" s="358">
        <f aca="true" t="shared" si="16" ref="G43:AD43">G38+G39+G40+G41+G42</f>
        <v>4480</v>
      </c>
      <c r="H43" s="359">
        <f t="shared" si="16"/>
        <v>578.798</v>
      </c>
      <c r="I43" s="358">
        <f t="shared" si="16"/>
        <v>23</v>
      </c>
      <c r="J43" s="359">
        <f t="shared" si="16"/>
        <v>4.199999999999999</v>
      </c>
      <c r="K43" s="359">
        <f t="shared" si="1"/>
        <v>582.998</v>
      </c>
      <c r="L43" s="358">
        <f t="shared" si="16"/>
        <v>4539</v>
      </c>
      <c r="M43" s="359">
        <f t="shared" si="16"/>
        <v>2020.2740000000001</v>
      </c>
      <c r="N43" s="358">
        <f t="shared" si="16"/>
        <v>9</v>
      </c>
      <c r="O43" s="359">
        <f t="shared" si="16"/>
        <v>4.23</v>
      </c>
      <c r="P43" s="358">
        <f t="shared" si="2"/>
        <v>2024.5040000000001</v>
      </c>
      <c r="Q43" s="358">
        <f t="shared" si="16"/>
        <v>1709</v>
      </c>
      <c r="R43" s="359">
        <f t="shared" si="16"/>
        <v>1374.9759999999997</v>
      </c>
      <c r="S43" s="358">
        <f t="shared" si="16"/>
        <v>2</v>
      </c>
      <c r="T43" s="359">
        <f t="shared" si="16"/>
        <v>1.7</v>
      </c>
      <c r="U43" s="359">
        <f t="shared" si="3"/>
        <v>1376.6759999999997</v>
      </c>
      <c r="V43" s="358">
        <f t="shared" si="16"/>
        <v>631</v>
      </c>
      <c r="W43" s="359">
        <f t="shared" si="16"/>
        <v>1209.5819999999999</v>
      </c>
      <c r="X43" s="358">
        <f t="shared" si="16"/>
        <v>3</v>
      </c>
      <c r="Y43" s="358">
        <f t="shared" si="16"/>
        <v>38.419999999999995</v>
      </c>
      <c r="Z43" s="359">
        <f t="shared" si="4"/>
        <v>1248.002</v>
      </c>
      <c r="AA43" s="358">
        <f t="shared" si="16"/>
        <v>11359</v>
      </c>
      <c r="AB43" s="358">
        <f t="shared" si="16"/>
        <v>5183.63</v>
      </c>
      <c r="AC43" s="358">
        <f t="shared" si="16"/>
        <v>37</v>
      </c>
      <c r="AD43" s="358">
        <f t="shared" si="16"/>
        <v>48.55</v>
      </c>
      <c r="AJ43" s="351"/>
      <c r="AK43" s="248"/>
      <c r="AL43" s="351"/>
    </row>
    <row r="44" spans="1:38" ht="19.5" customHeight="1">
      <c r="A44" s="446">
        <v>7</v>
      </c>
      <c r="B44" s="446" t="s">
        <v>124</v>
      </c>
      <c r="C44" s="446">
        <f>D44+E44</f>
        <v>62620.358199999995</v>
      </c>
      <c r="D44" s="449">
        <v>62472.8264</v>
      </c>
      <c r="E44" s="452">
        <v>147.53179999999998</v>
      </c>
      <c r="F44" s="247" t="s">
        <v>11</v>
      </c>
      <c r="G44" s="352">
        <v>64</v>
      </c>
      <c r="H44" s="353">
        <v>12.54</v>
      </c>
      <c r="I44" s="352">
        <v>0</v>
      </c>
      <c r="J44" s="353">
        <v>0</v>
      </c>
      <c r="K44" s="403">
        <f t="shared" si="1"/>
        <v>12.54</v>
      </c>
      <c r="L44" s="352">
        <v>141</v>
      </c>
      <c r="M44" s="353">
        <v>67.84</v>
      </c>
      <c r="N44" s="352">
        <v>0</v>
      </c>
      <c r="O44" s="353">
        <v>0</v>
      </c>
      <c r="P44" s="403">
        <f t="shared" si="2"/>
        <v>67.84</v>
      </c>
      <c r="Q44" s="352">
        <v>216</v>
      </c>
      <c r="R44" s="353">
        <v>215.23</v>
      </c>
      <c r="S44" s="352">
        <v>4</v>
      </c>
      <c r="T44" s="353">
        <v>0</v>
      </c>
      <c r="U44" s="403">
        <f t="shared" si="3"/>
        <v>215.23</v>
      </c>
      <c r="V44" s="354">
        <v>108</v>
      </c>
      <c r="W44" s="353">
        <v>290.4</v>
      </c>
      <c r="X44" s="354">
        <v>2</v>
      </c>
      <c r="Y44" s="353">
        <v>4.34</v>
      </c>
      <c r="Z44" s="403">
        <f t="shared" si="4"/>
        <v>294.73999999999995</v>
      </c>
      <c r="AA44" s="361">
        <f aca="true" t="shared" si="17" ref="AA44:AD48">G44+L44+Q44+V44</f>
        <v>529</v>
      </c>
      <c r="AB44" s="362">
        <f t="shared" si="17"/>
        <v>586.01</v>
      </c>
      <c r="AC44" s="363">
        <f t="shared" si="17"/>
        <v>6</v>
      </c>
      <c r="AD44" s="364">
        <f t="shared" si="17"/>
        <v>4.34</v>
      </c>
      <c r="AJ44" s="351"/>
      <c r="AK44" s="248"/>
      <c r="AL44" s="351"/>
    </row>
    <row r="45" spans="1:38" ht="19.5" customHeight="1">
      <c r="A45" s="447"/>
      <c r="B45" s="447"/>
      <c r="C45" s="447"/>
      <c r="D45" s="450"/>
      <c r="E45" s="453"/>
      <c r="F45" s="245" t="s">
        <v>15</v>
      </c>
      <c r="G45" s="352">
        <v>0</v>
      </c>
      <c r="H45" s="353">
        <v>0</v>
      </c>
      <c r="I45" s="352">
        <v>0</v>
      </c>
      <c r="J45" s="353">
        <v>0</v>
      </c>
      <c r="K45" s="403">
        <f t="shared" si="1"/>
        <v>0</v>
      </c>
      <c r="L45" s="352">
        <v>0</v>
      </c>
      <c r="M45" s="353">
        <v>0</v>
      </c>
      <c r="N45" s="352">
        <v>0</v>
      </c>
      <c r="O45" s="353">
        <v>0</v>
      </c>
      <c r="P45" s="403">
        <f t="shared" si="2"/>
        <v>0</v>
      </c>
      <c r="Q45" s="352">
        <v>0</v>
      </c>
      <c r="R45" s="353">
        <v>0</v>
      </c>
      <c r="S45" s="352">
        <v>0</v>
      </c>
      <c r="T45" s="353">
        <v>0</v>
      </c>
      <c r="U45" s="403">
        <f t="shared" si="3"/>
        <v>0</v>
      </c>
      <c r="V45" s="354">
        <v>0</v>
      </c>
      <c r="W45" s="353">
        <v>0</v>
      </c>
      <c r="X45" s="354">
        <v>0</v>
      </c>
      <c r="Y45" s="353">
        <v>0</v>
      </c>
      <c r="Z45" s="403">
        <f t="shared" si="4"/>
        <v>0</v>
      </c>
      <c r="AA45" s="361">
        <f t="shared" si="17"/>
        <v>0</v>
      </c>
      <c r="AB45" s="362">
        <f t="shared" si="17"/>
        <v>0</v>
      </c>
      <c r="AC45" s="363">
        <f t="shared" si="17"/>
        <v>0</v>
      </c>
      <c r="AD45" s="364">
        <f t="shared" si="17"/>
        <v>0</v>
      </c>
      <c r="AJ45" s="351"/>
      <c r="AK45" s="248"/>
      <c r="AL45" s="351"/>
    </row>
    <row r="46" spans="1:38" ht="19.5" customHeight="1">
      <c r="A46" s="447"/>
      <c r="B46" s="447"/>
      <c r="C46" s="447"/>
      <c r="D46" s="450"/>
      <c r="E46" s="453"/>
      <c r="F46" s="245" t="s">
        <v>12</v>
      </c>
      <c r="G46" s="352">
        <v>2</v>
      </c>
      <c r="H46" s="353">
        <v>0.1</v>
      </c>
      <c r="I46" s="352">
        <v>0</v>
      </c>
      <c r="J46" s="353">
        <v>0</v>
      </c>
      <c r="K46" s="403">
        <f t="shared" si="1"/>
        <v>0.1</v>
      </c>
      <c r="L46" s="352">
        <v>5</v>
      </c>
      <c r="M46" s="353">
        <v>2.3</v>
      </c>
      <c r="N46" s="352">
        <v>0</v>
      </c>
      <c r="O46" s="353">
        <v>0</v>
      </c>
      <c r="P46" s="403">
        <f t="shared" si="2"/>
        <v>2.3</v>
      </c>
      <c r="Q46" s="352">
        <v>5</v>
      </c>
      <c r="R46" s="353">
        <v>4</v>
      </c>
      <c r="S46" s="352">
        <v>0</v>
      </c>
      <c r="T46" s="353">
        <v>0</v>
      </c>
      <c r="U46" s="403">
        <f t="shared" si="3"/>
        <v>4</v>
      </c>
      <c r="V46" s="354">
        <v>31</v>
      </c>
      <c r="W46" s="353">
        <v>35.538</v>
      </c>
      <c r="X46" s="354">
        <v>2</v>
      </c>
      <c r="Y46" s="353">
        <v>9.09</v>
      </c>
      <c r="Z46" s="403">
        <f t="shared" si="4"/>
        <v>44.628</v>
      </c>
      <c r="AA46" s="361">
        <f t="shared" si="17"/>
        <v>43</v>
      </c>
      <c r="AB46" s="362">
        <f t="shared" si="17"/>
        <v>41.937999999999995</v>
      </c>
      <c r="AC46" s="363">
        <f t="shared" si="17"/>
        <v>2</v>
      </c>
      <c r="AD46" s="364">
        <f t="shared" si="17"/>
        <v>9.09</v>
      </c>
      <c r="AJ46" s="351"/>
      <c r="AK46" s="248"/>
      <c r="AL46" s="351"/>
    </row>
    <row r="47" spans="1:38" ht="19.5" customHeight="1">
      <c r="A47" s="447"/>
      <c r="B47" s="447"/>
      <c r="C47" s="447"/>
      <c r="D47" s="450"/>
      <c r="E47" s="453"/>
      <c r="F47" s="245" t="s">
        <v>13</v>
      </c>
      <c r="G47" s="352">
        <v>0</v>
      </c>
      <c r="H47" s="353">
        <v>0</v>
      </c>
      <c r="I47" s="352">
        <v>1</v>
      </c>
      <c r="J47" s="353">
        <v>0.02</v>
      </c>
      <c r="K47" s="403">
        <f t="shared" si="1"/>
        <v>0.02</v>
      </c>
      <c r="L47" s="352">
        <v>0</v>
      </c>
      <c r="M47" s="353">
        <v>0</v>
      </c>
      <c r="N47" s="352">
        <v>0</v>
      </c>
      <c r="O47" s="353">
        <v>0</v>
      </c>
      <c r="P47" s="403">
        <f t="shared" si="2"/>
        <v>0</v>
      </c>
      <c r="Q47" s="352">
        <v>0</v>
      </c>
      <c r="R47" s="353">
        <v>0</v>
      </c>
      <c r="S47" s="352">
        <v>0</v>
      </c>
      <c r="T47" s="353">
        <v>0</v>
      </c>
      <c r="U47" s="403">
        <f t="shared" si="3"/>
        <v>0</v>
      </c>
      <c r="V47" s="354">
        <v>0</v>
      </c>
      <c r="W47" s="353">
        <v>0</v>
      </c>
      <c r="X47" s="354">
        <v>1</v>
      </c>
      <c r="Y47" s="353">
        <v>30.49</v>
      </c>
      <c r="Z47" s="403">
        <f t="shared" si="4"/>
        <v>30.49</v>
      </c>
      <c r="AA47" s="361">
        <f t="shared" si="17"/>
        <v>0</v>
      </c>
      <c r="AB47" s="362">
        <f t="shared" si="17"/>
        <v>0</v>
      </c>
      <c r="AC47" s="363">
        <f t="shared" si="17"/>
        <v>2</v>
      </c>
      <c r="AD47" s="364">
        <f t="shared" si="17"/>
        <v>30.509999999999998</v>
      </c>
      <c r="AJ47" s="351"/>
      <c r="AK47" s="248"/>
      <c r="AL47" s="351"/>
    </row>
    <row r="48" spans="1:38" ht="19.5" customHeight="1" thickBot="1">
      <c r="A48" s="447"/>
      <c r="B48" s="448"/>
      <c r="C48" s="448"/>
      <c r="D48" s="451"/>
      <c r="E48" s="454"/>
      <c r="F48" s="246" t="s">
        <v>14</v>
      </c>
      <c r="G48" s="355">
        <v>0</v>
      </c>
      <c r="H48" s="356">
        <v>0</v>
      </c>
      <c r="I48" s="355">
        <v>0</v>
      </c>
      <c r="J48" s="356">
        <v>0</v>
      </c>
      <c r="K48" s="403">
        <f t="shared" si="1"/>
        <v>0</v>
      </c>
      <c r="L48" s="355">
        <v>0</v>
      </c>
      <c r="M48" s="356">
        <v>0</v>
      </c>
      <c r="N48" s="355">
        <v>1</v>
      </c>
      <c r="O48" s="356">
        <v>0.35</v>
      </c>
      <c r="P48" s="403">
        <f t="shared" si="2"/>
        <v>0.35</v>
      </c>
      <c r="Q48" s="355">
        <v>0</v>
      </c>
      <c r="R48" s="356">
        <v>0</v>
      </c>
      <c r="S48" s="355">
        <v>0</v>
      </c>
      <c r="T48" s="356">
        <v>0</v>
      </c>
      <c r="U48" s="403">
        <f t="shared" si="3"/>
        <v>0</v>
      </c>
      <c r="V48" s="357">
        <v>0</v>
      </c>
      <c r="W48" s="356">
        <v>0</v>
      </c>
      <c r="X48" s="357">
        <v>0</v>
      </c>
      <c r="Y48" s="356">
        <v>0</v>
      </c>
      <c r="Z48" s="403">
        <f t="shared" si="4"/>
        <v>0</v>
      </c>
      <c r="AA48" s="361">
        <f t="shared" si="17"/>
        <v>0</v>
      </c>
      <c r="AB48" s="362">
        <f t="shared" si="17"/>
        <v>0</v>
      </c>
      <c r="AC48" s="363">
        <f t="shared" si="17"/>
        <v>1</v>
      </c>
      <c r="AD48" s="364">
        <f t="shared" si="17"/>
        <v>0.35</v>
      </c>
      <c r="AJ48" s="351"/>
      <c r="AK48" s="248"/>
      <c r="AL48" s="351"/>
    </row>
    <row r="49" spans="1:38" ht="19.5" customHeight="1" thickBot="1">
      <c r="A49" s="448"/>
      <c r="B49" s="455" t="s">
        <v>9</v>
      </c>
      <c r="C49" s="456"/>
      <c r="D49" s="456"/>
      <c r="E49" s="456"/>
      <c r="F49" s="457"/>
      <c r="G49" s="358">
        <f aca="true" t="shared" si="18" ref="G49:AD49">G44+G45+G46+G47+G48</f>
        <v>66</v>
      </c>
      <c r="H49" s="359">
        <f t="shared" si="18"/>
        <v>12.639999999999999</v>
      </c>
      <c r="I49" s="358">
        <f t="shared" si="18"/>
        <v>1</v>
      </c>
      <c r="J49" s="359">
        <f t="shared" si="18"/>
        <v>0.02</v>
      </c>
      <c r="K49" s="359">
        <f t="shared" si="1"/>
        <v>12.659999999999998</v>
      </c>
      <c r="L49" s="358">
        <f t="shared" si="18"/>
        <v>146</v>
      </c>
      <c r="M49" s="359">
        <f t="shared" si="18"/>
        <v>70.14</v>
      </c>
      <c r="N49" s="358">
        <f t="shared" si="18"/>
        <v>1</v>
      </c>
      <c r="O49" s="359">
        <f t="shared" si="18"/>
        <v>0.35</v>
      </c>
      <c r="P49" s="358">
        <f t="shared" si="2"/>
        <v>70.49</v>
      </c>
      <c r="Q49" s="358">
        <f t="shared" si="18"/>
        <v>221</v>
      </c>
      <c r="R49" s="359">
        <f t="shared" si="18"/>
        <v>219.23</v>
      </c>
      <c r="S49" s="358">
        <f t="shared" si="18"/>
        <v>4</v>
      </c>
      <c r="T49" s="359">
        <f t="shared" si="18"/>
        <v>0</v>
      </c>
      <c r="U49" s="359">
        <f t="shared" si="3"/>
        <v>219.23</v>
      </c>
      <c r="V49" s="358">
        <f t="shared" si="18"/>
        <v>139</v>
      </c>
      <c r="W49" s="359">
        <f t="shared" si="18"/>
        <v>325.938</v>
      </c>
      <c r="X49" s="358">
        <f t="shared" si="18"/>
        <v>5</v>
      </c>
      <c r="Y49" s="358">
        <f t="shared" si="18"/>
        <v>43.92</v>
      </c>
      <c r="Z49" s="359">
        <f t="shared" si="4"/>
        <v>369.858</v>
      </c>
      <c r="AA49" s="358">
        <f t="shared" si="18"/>
        <v>572</v>
      </c>
      <c r="AB49" s="358">
        <f t="shared" si="18"/>
        <v>627.948</v>
      </c>
      <c r="AC49" s="358">
        <f t="shared" si="18"/>
        <v>11</v>
      </c>
      <c r="AD49" s="358">
        <f t="shared" si="18"/>
        <v>44.29</v>
      </c>
      <c r="AJ49" s="351"/>
      <c r="AK49" s="248"/>
      <c r="AL49" s="351"/>
    </row>
    <row r="50" spans="1:38" ht="19.5" customHeight="1">
      <c r="A50" s="446">
        <v>8</v>
      </c>
      <c r="B50" s="446" t="s">
        <v>125</v>
      </c>
      <c r="C50" s="446">
        <f>D50+E50</f>
        <v>37066.04</v>
      </c>
      <c r="D50" s="449">
        <v>36368.3</v>
      </c>
      <c r="E50" s="452">
        <v>697.7399999999999</v>
      </c>
      <c r="F50" s="247" t="s">
        <v>11</v>
      </c>
      <c r="G50" s="352">
        <v>1017</v>
      </c>
      <c r="H50" s="353">
        <v>167.95000000000002</v>
      </c>
      <c r="I50" s="352">
        <v>0</v>
      </c>
      <c r="J50" s="353">
        <v>0</v>
      </c>
      <c r="K50" s="403">
        <f t="shared" si="1"/>
        <v>167.95000000000002</v>
      </c>
      <c r="L50" s="352">
        <v>1200</v>
      </c>
      <c r="M50" s="353">
        <v>495</v>
      </c>
      <c r="N50" s="352">
        <v>0</v>
      </c>
      <c r="O50" s="353">
        <v>0</v>
      </c>
      <c r="P50" s="403">
        <f t="shared" si="2"/>
        <v>495</v>
      </c>
      <c r="Q50" s="352">
        <v>1055</v>
      </c>
      <c r="R50" s="353">
        <v>1209.8</v>
      </c>
      <c r="S50" s="352">
        <v>2</v>
      </c>
      <c r="T50" s="353">
        <v>3.52</v>
      </c>
      <c r="U50" s="403">
        <f t="shared" si="3"/>
        <v>1213.32</v>
      </c>
      <c r="V50" s="354">
        <v>975</v>
      </c>
      <c r="W50" s="353">
        <v>2326</v>
      </c>
      <c r="X50" s="354">
        <v>0</v>
      </c>
      <c r="Y50" s="353">
        <v>0</v>
      </c>
      <c r="Z50" s="403">
        <f t="shared" si="4"/>
        <v>2326</v>
      </c>
      <c r="AA50" s="361">
        <f aca="true" t="shared" si="19" ref="AA50:AD54">G50+L50+Q50+V50</f>
        <v>4247</v>
      </c>
      <c r="AB50" s="362">
        <f t="shared" si="19"/>
        <v>4198.75</v>
      </c>
      <c r="AC50" s="363">
        <f t="shared" si="19"/>
        <v>2</v>
      </c>
      <c r="AD50" s="364">
        <f t="shared" si="19"/>
        <v>3.52</v>
      </c>
      <c r="AJ50" s="351"/>
      <c r="AK50" s="248"/>
      <c r="AL50" s="351"/>
    </row>
    <row r="51" spans="1:38" ht="19.5" customHeight="1">
      <c r="A51" s="447"/>
      <c r="B51" s="447"/>
      <c r="C51" s="447"/>
      <c r="D51" s="450"/>
      <c r="E51" s="453"/>
      <c r="F51" s="245" t="s">
        <v>15</v>
      </c>
      <c r="G51" s="352">
        <v>347</v>
      </c>
      <c r="H51" s="353">
        <v>26.5</v>
      </c>
      <c r="I51" s="352">
        <v>0</v>
      </c>
      <c r="J51" s="353">
        <v>0</v>
      </c>
      <c r="K51" s="403">
        <f t="shared" si="1"/>
        <v>26.5</v>
      </c>
      <c r="L51" s="352">
        <v>111</v>
      </c>
      <c r="M51" s="353">
        <v>53.6</v>
      </c>
      <c r="N51" s="352">
        <v>0</v>
      </c>
      <c r="O51" s="353">
        <v>0</v>
      </c>
      <c r="P51" s="403">
        <f t="shared" si="2"/>
        <v>53.6</v>
      </c>
      <c r="Q51" s="352">
        <v>61</v>
      </c>
      <c r="R51" s="353">
        <v>32.5</v>
      </c>
      <c r="S51" s="352">
        <v>0</v>
      </c>
      <c r="T51" s="353">
        <v>0</v>
      </c>
      <c r="U51" s="403">
        <f t="shared" si="3"/>
        <v>32.5</v>
      </c>
      <c r="V51" s="354">
        <v>4</v>
      </c>
      <c r="W51" s="353">
        <v>2.2</v>
      </c>
      <c r="X51" s="354">
        <v>0</v>
      </c>
      <c r="Y51" s="353">
        <v>0</v>
      </c>
      <c r="Z51" s="403">
        <f t="shared" si="4"/>
        <v>2.2</v>
      </c>
      <c r="AA51" s="361">
        <f t="shared" si="19"/>
        <v>523</v>
      </c>
      <c r="AB51" s="362">
        <f t="shared" si="19"/>
        <v>114.8</v>
      </c>
      <c r="AC51" s="363">
        <f t="shared" si="19"/>
        <v>0</v>
      </c>
      <c r="AD51" s="364">
        <f t="shared" si="19"/>
        <v>0</v>
      </c>
      <c r="AJ51" s="351"/>
      <c r="AK51" s="248"/>
      <c r="AL51" s="351"/>
    </row>
    <row r="52" spans="1:38" ht="19.5" customHeight="1">
      <c r="A52" s="447"/>
      <c r="B52" s="447"/>
      <c r="C52" s="447"/>
      <c r="D52" s="450"/>
      <c r="E52" s="453"/>
      <c r="F52" s="245" t="s">
        <v>12</v>
      </c>
      <c r="G52" s="352">
        <v>80</v>
      </c>
      <c r="H52" s="353">
        <v>9</v>
      </c>
      <c r="I52" s="352">
        <v>0</v>
      </c>
      <c r="J52" s="353">
        <v>0</v>
      </c>
      <c r="K52" s="403">
        <f t="shared" si="1"/>
        <v>9</v>
      </c>
      <c r="L52" s="352">
        <v>182</v>
      </c>
      <c r="M52" s="353">
        <v>58.1</v>
      </c>
      <c r="N52" s="352">
        <v>0</v>
      </c>
      <c r="O52" s="353">
        <v>0</v>
      </c>
      <c r="P52" s="403">
        <f t="shared" si="2"/>
        <v>58.1</v>
      </c>
      <c r="Q52" s="352">
        <v>104</v>
      </c>
      <c r="R52" s="353">
        <v>51.8</v>
      </c>
      <c r="S52" s="352">
        <v>0</v>
      </c>
      <c r="T52" s="353">
        <v>0</v>
      </c>
      <c r="U52" s="403">
        <f t="shared" si="3"/>
        <v>51.8</v>
      </c>
      <c r="V52" s="354">
        <v>72</v>
      </c>
      <c r="W52" s="353">
        <v>175.1</v>
      </c>
      <c r="X52" s="354">
        <v>0</v>
      </c>
      <c r="Y52" s="353">
        <v>0</v>
      </c>
      <c r="Z52" s="403">
        <f t="shared" si="4"/>
        <v>175.1</v>
      </c>
      <c r="AA52" s="361">
        <f t="shared" si="19"/>
        <v>438</v>
      </c>
      <c r="AB52" s="362">
        <f t="shared" si="19"/>
        <v>294</v>
      </c>
      <c r="AC52" s="363">
        <f t="shared" si="19"/>
        <v>0</v>
      </c>
      <c r="AD52" s="364">
        <f t="shared" si="19"/>
        <v>0</v>
      </c>
      <c r="AJ52" s="351"/>
      <c r="AK52" s="248"/>
      <c r="AL52" s="351"/>
    </row>
    <row r="53" spans="1:38" ht="19.5" customHeight="1">
      <c r="A53" s="447"/>
      <c r="B53" s="447"/>
      <c r="C53" s="447"/>
      <c r="D53" s="450"/>
      <c r="E53" s="453"/>
      <c r="F53" s="245" t="s">
        <v>13</v>
      </c>
      <c r="G53" s="352">
        <v>0</v>
      </c>
      <c r="H53" s="353">
        <v>0</v>
      </c>
      <c r="I53" s="352">
        <v>0</v>
      </c>
      <c r="J53" s="353">
        <v>0</v>
      </c>
      <c r="K53" s="403">
        <f t="shared" si="1"/>
        <v>0</v>
      </c>
      <c r="L53" s="352">
        <v>0</v>
      </c>
      <c r="M53" s="353">
        <v>0</v>
      </c>
      <c r="N53" s="352">
        <v>0</v>
      </c>
      <c r="O53" s="353">
        <v>0</v>
      </c>
      <c r="P53" s="403">
        <f t="shared" si="2"/>
        <v>0</v>
      </c>
      <c r="Q53" s="352">
        <v>0</v>
      </c>
      <c r="R53" s="353">
        <v>0</v>
      </c>
      <c r="S53" s="352">
        <v>0</v>
      </c>
      <c r="T53" s="353">
        <v>0</v>
      </c>
      <c r="U53" s="403">
        <f t="shared" si="3"/>
        <v>0</v>
      </c>
      <c r="V53" s="354">
        <v>0</v>
      </c>
      <c r="W53" s="353">
        <v>0</v>
      </c>
      <c r="X53" s="354">
        <v>0</v>
      </c>
      <c r="Y53" s="353">
        <v>0</v>
      </c>
      <c r="Z53" s="403">
        <f t="shared" si="4"/>
        <v>0</v>
      </c>
      <c r="AA53" s="361">
        <f t="shared" si="19"/>
        <v>0</v>
      </c>
      <c r="AB53" s="362">
        <f t="shared" si="19"/>
        <v>0</v>
      </c>
      <c r="AC53" s="363">
        <f t="shared" si="19"/>
        <v>0</v>
      </c>
      <c r="AD53" s="364">
        <f t="shared" si="19"/>
        <v>0</v>
      </c>
      <c r="AJ53" s="351"/>
      <c r="AK53" s="248"/>
      <c r="AL53" s="351"/>
    </row>
    <row r="54" spans="1:38" ht="19.5" customHeight="1" thickBot="1">
      <c r="A54" s="447"/>
      <c r="B54" s="448"/>
      <c r="C54" s="448"/>
      <c r="D54" s="451"/>
      <c r="E54" s="454"/>
      <c r="F54" s="246" t="s">
        <v>14</v>
      </c>
      <c r="G54" s="355">
        <v>0</v>
      </c>
      <c r="H54" s="356">
        <v>0</v>
      </c>
      <c r="I54" s="355">
        <v>0</v>
      </c>
      <c r="J54" s="356">
        <v>0</v>
      </c>
      <c r="K54" s="403">
        <f t="shared" si="1"/>
        <v>0</v>
      </c>
      <c r="L54" s="355">
        <v>0</v>
      </c>
      <c r="M54" s="356">
        <v>0</v>
      </c>
      <c r="N54" s="355">
        <v>0</v>
      </c>
      <c r="O54" s="356">
        <v>0</v>
      </c>
      <c r="P54" s="403">
        <f t="shared" si="2"/>
        <v>0</v>
      </c>
      <c r="Q54" s="355">
        <v>0</v>
      </c>
      <c r="R54" s="356">
        <v>0</v>
      </c>
      <c r="S54" s="355">
        <v>0</v>
      </c>
      <c r="T54" s="356">
        <v>0</v>
      </c>
      <c r="U54" s="403">
        <f t="shared" si="3"/>
        <v>0</v>
      </c>
      <c r="V54" s="357">
        <v>0</v>
      </c>
      <c r="W54" s="356">
        <v>0</v>
      </c>
      <c r="X54" s="357">
        <v>0</v>
      </c>
      <c r="Y54" s="356">
        <v>0</v>
      </c>
      <c r="Z54" s="403">
        <f t="shared" si="4"/>
        <v>0</v>
      </c>
      <c r="AA54" s="361">
        <f t="shared" si="19"/>
        <v>0</v>
      </c>
      <c r="AB54" s="362">
        <f t="shared" si="19"/>
        <v>0</v>
      </c>
      <c r="AC54" s="363">
        <f t="shared" si="19"/>
        <v>0</v>
      </c>
      <c r="AD54" s="364">
        <f t="shared" si="19"/>
        <v>0</v>
      </c>
      <c r="AJ54" s="351"/>
      <c r="AK54" s="248"/>
      <c r="AL54" s="351"/>
    </row>
    <row r="55" spans="1:38" ht="19.5" customHeight="1" thickBot="1">
      <c r="A55" s="448"/>
      <c r="B55" s="455" t="s">
        <v>9</v>
      </c>
      <c r="C55" s="456"/>
      <c r="D55" s="456"/>
      <c r="E55" s="456"/>
      <c r="F55" s="457"/>
      <c r="G55" s="358">
        <f aca="true" t="shared" si="20" ref="G55:AD55">G50+G51+G52+G53+G54</f>
        <v>1444</v>
      </c>
      <c r="H55" s="359">
        <f t="shared" si="20"/>
        <v>203.45000000000002</v>
      </c>
      <c r="I55" s="358">
        <f t="shared" si="20"/>
        <v>0</v>
      </c>
      <c r="J55" s="359">
        <f t="shared" si="20"/>
        <v>0</v>
      </c>
      <c r="K55" s="359">
        <f t="shared" si="1"/>
        <v>203.45000000000002</v>
      </c>
      <c r="L55" s="358">
        <f t="shared" si="20"/>
        <v>1493</v>
      </c>
      <c r="M55" s="359">
        <f t="shared" si="20"/>
        <v>606.7</v>
      </c>
      <c r="N55" s="358">
        <f t="shared" si="20"/>
        <v>0</v>
      </c>
      <c r="O55" s="359">
        <f t="shared" si="20"/>
        <v>0</v>
      </c>
      <c r="P55" s="358">
        <f t="shared" si="2"/>
        <v>606.7</v>
      </c>
      <c r="Q55" s="358">
        <f t="shared" si="20"/>
        <v>1220</v>
      </c>
      <c r="R55" s="359">
        <f t="shared" si="20"/>
        <v>1294.1</v>
      </c>
      <c r="S55" s="358">
        <f t="shared" si="20"/>
        <v>2</v>
      </c>
      <c r="T55" s="359">
        <f t="shared" si="20"/>
        <v>3.52</v>
      </c>
      <c r="U55" s="359">
        <f t="shared" si="3"/>
        <v>1297.62</v>
      </c>
      <c r="V55" s="358">
        <f t="shared" si="20"/>
        <v>1051</v>
      </c>
      <c r="W55" s="359">
        <f t="shared" si="20"/>
        <v>2503.2999999999997</v>
      </c>
      <c r="X55" s="358">
        <f t="shared" si="20"/>
        <v>0</v>
      </c>
      <c r="Y55" s="358">
        <f t="shared" si="20"/>
        <v>0</v>
      </c>
      <c r="Z55" s="359">
        <f t="shared" si="4"/>
        <v>2503.2999999999997</v>
      </c>
      <c r="AA55" s="358">
        <f t="shared" si="20"/>
        <v>5208</v>
      </c>
      <c r="AB55" s="358">
        <f t="shared" si="20"/>
        <v>4607.55</v>
      </c>
      <c r="AC55" s="358">
        <f t="shared" si="20"/>
        <v>2</v>
      </c>
      <c r="AD55" s="358">
        <f t="shared" si="20"/>
        <v>3.52</v>
      </c>
      <c r="AJ55" s="351"/>
      <c r="AK55" s="248"/>
      <c r="AL55" s="351"/>
    </row>
    <row r="56" spans="1:38" ht="19.5" customHeight="1">
      <c r="A56" s="446">
        <v>9</v>
      </c>
      <c r="B56" s="446" t="s">
        <v>126</v>
      </c>
      <c r="C56" s="446">
        <f>D56+E56</f>
        <v>16453.72</v>
      </c>
      <c r="D56" s="449">
        <v>15931.050000000001</v>
      </c>
      <c r="E56" s="452">
        <v>522.6700000000001</v>
      </c>
      <c r="F56" s="247" t="s">
        <v>11</v>
      </c>
      <c r="G56" s="352">
        <v>1205</v>
      </c>
      <c r="H56" s="353">
        <v>234.56799999999998</v>
      </c>
      <c r="I56" s="352">
        <v>0</v>
      </c>
      <c r="J56" s="353">
        <v>0</v>
      </c>
      <c r="K56" s="403">
        <f t="shared" si="1"/>
        <v>234.56799999999998</v>
      </c>
      <c r="L56" s="352">
        <v>395</v>
      </c>
      <c r="M56" s="353">
        <v>212</v>
      </c>
      <c r="N56" s="352">
        <v>0</v>
      </c>
      <c r="O56" s="353">
        <v>0</v>
      </c>
      <c r="P56" s="403">
        <f t="shared" si="2"/>
        <v>212</v>
      </c>
      <c r="Q56" s="352">
        <v>395</v>
      </c>
      <c r="R56" s="353">
        <v>231.548</v>
      </c>
      <c r="S56" s="352">
        <v>0</v>
      </c>
      <c r="T56" s="353">
        <v>0</v>
      </c>
      <c r="U56" s="403">
        <f t="shared" si="3"/>
        <v>231.548</v>
      </c>
      <c r="V56" s="354">
        <v>212</v>
      </c>
      <c r="W56" s="353">
        <v>220</v>
      </c>
      <c r="X56" s="354">
        <v>0</v>
      </c>
      <c r="Y56" s="353">
        <v>0</v>
      </c>
      <c r="Z56" s="403">
        <f t="shared" si="4"/>
        <v>220</v>
      </c>
      <c r="AA56" s="361">
        <f aca="true" t="shared" si="21" ref="AA56:AD60">G56+L56+Q56+V56</f>
        <v>2207</v>
      </c>
      <c r="AB56" s="362">
        <f t="shared" si="21"/>
        <v>898.116</v>
      </c>
      <c r="AC56" s="363">
        <f t="shared" si="21"/>
        <v>0</v>
      </c>
      <c r="AD56" s="364">
        <f t="shared" si="21"/>
        <v>0</v>
      </c>
      <c r="AJ56" s="351"/>
      <c r="AK56" s="248"/>
      <c r="AL56" s="351"/>
    </row>
    <row r="57" spans="1:38" ht="19.5" customHeight="1">
      <c r="A57" s="447"/>
      <c r="B57" s="447"/>
      <c r="C57" s="447"/>
      <c r="D57" s="450"/>
      <c r="E57" s="453"/>
      <c r="F57" s="245" t="s">
        <v>15</v>
      </c>
      <c r="G57" s="352">
        <v>10</v>
      </c>
      <c r="H57" s="353">
        <v>1</v>
      </c>
      <c r="I57" s="352">
        <v>0</v>
      </c>
      <c r="J57" s="353">
        <v>0</v>
      </c>
      <c r="K57" s="403">
        <f t="shared" si="1"/>
        <v>1</v>
      </c>
      <c r="L57" s="352">
        <v>0</v>
      </c>
      <c r="M57" s="353">
        <v>0</v>
      </c>
      <c r="N57" s="352">
        <v>0</v>
      </c>
      <c r="O57" s="353">
        <v>0</v>
      </c>
      <c r="P57" s="403">
        <f t="shared" si="2"/>
        <v>0</v>
      </c>
      <c r="Q57" s="352">
        <v>0</v>
      </c>
      <c r="R57" s="353">
        <v>0</v>
      </c>
      <c r="S57" s="352">
        <v>0</v>
      </c>
      <c r="T57" s="353">
        <v>0</v>
      </c>
      <c r="U57" s="403">
        <f t="shared" si="3"/>
        <v>0</v>
      </c>
      <c r="V57" s="354">
        <v>0</v>
      </c>
      <c r="W57" s="353">
        <v>0</v>
      </c>
      <c r="X57" s="354">
        <v>0</v>
      </c>
      <c r="Y57" s="353">
        <v>0</v>
      </c>
      <c r="Z57" s="403">
        <f t="shared" si="4"/>
        <v>0</v>
      </c>
      <c r="AA57" s="361">
        <f t="shared" si="21"/>
        <v>10</v>
      </c>
      <c r="AB57" s="362">
        <f t="shared" si="21"/>
        <v>1</v>
      </c>
      <c r="AC57" s="363">
        <f t="shared" si="21"/>
        <v>0</v>
      </c>
      <c r="AD57" s="364">
        <f t="shared" si="21"/>
        <v>0</v>
      </c>
      <c r="AJ57" s="351"/>
      <c r="AK57" s="248"/>
      <c r="AL57" s="351"/>
    </row>
    <row r="58" spans="1:38" ht="19.5" customHeight="1">
      <c r="A58" s="447"/>
      <c r="B58" s="447"/>
      <c r="C58" s="447"/>
      <c r="D58" s="450"/>
      <c r="E58" s="453"/>
      <c r="F58" s="245" t="s">
        <v>12</v>
      </c>
      <c r="G58" s="352">
        <v>939</v>
      </c>
      <c r="H58" s="353">
        <v>95.47</v>
      </c>
      <c r="I58" s="352">
        <v>0</v>
      </c>
      <c r="J58" s="353">
        <v>0</v>
      </c>
      <c r="K58" s="403">
        <f t="shared" si="1"/>
        <v>95.47</v>
      </c>
      <c r="L58" s="352">
        <v>90</v>
      </c>
      <c r="M58" s="353">
        <v>51</v>
      </c>
      <c r="N58" s="352">
        <v>0</v>
      </c>
      <c r="O58" s="353">
        <v>0</v>
      </c>
      <c r="P58" s="403">
        <f t="shared" si="2"/>
        <v>51</v>
      </c>
      <c r="Q58" s="352">
        <v>159</v>
      </c>
      <c r="R58" s="353">
        <v>90</v>
      </c>
      <c r="S58" s="352">
        <v>0</v>
      </c>
      <c r="T58" s="353">
        <v>0</v>
      </c>
      <c r="U58" s="403">
        <f t="shared" si="3"/>
        <v>90</v>
      </c>
      <c r="V58" s="354">
        <v>171</v>
      </c>
      <c r="W58" s="353">
        <v>282.5</v>
      </c>
      <c r="X58" s="354">
        <v>0</v>
      </c>
      <c r="Y58" s="353">
        <v>0</v>
      </c>
      <c r="Z58" s="403">
        <f t="shared" si="4"/>
        <v>282.5</v>
      </c>
      <c r="AA58" s="361">
        <f t="shared" si="21"/>
        <v>1359</v>
      </c>
      <c r="AB58" s="362">
        <f t="shared" si="21"/>
        <v>518.97</v>
      </c>
      <c r="AC58" s="363">
        <f t="shared" si="21"/>
        <v>0</v>
      </c>
      <c r="AD58" s="364">
        <f t="shared" si="21"/>
        <v>0</v>
      </c>
      <c r="AJ58" s="351"/>
      <c r="AK58" s="248"/>
      <c r="AL58" s="351"/>
    </row>
    <row r="59" spans="1:38" ht="19.5" customHeight="1">
      <c r="A59" s="447"/>
      <c r="B59" s="447"/>
      <c r="C59" s="447"/>
      <c r="D59" s="450"/>
      <c r="E59" s="453"/>
      <c r="F59" s="245" t="s">
        <v>13</v>
      </c>
      <c r="G59" s="352">
        <v>0</v>
      </c>
      <c r="H59" s="353">
        <v>0</v>
      </c>
      <c r="I59" s="352">
        <v>0</v>
      </c>
      <c r="J59" s="353">
        <v>0</v>
      </c>
      <c r="K59" s="403">
        <f t="shared" si="1"/>
        <v>0</v>
      </c>
      <c r="L59" s="352">
        <v>0</v>
      </c>
      <c r="M59" s="353">
        <v>0</v>
      </c>
      <c r="N59" s="352">
        <v>0</v>
      </c>
      <c r="O59" s="353">
        <v>0</v>
      </c>
      <c r="P59" s="403">
        <f t="shared" si="2"/>
        <v>0</v>
      </c>
      <c r="Q59" s="352">
        <v>30</v>
      </c>
      <c r="R59" s="353">
        <v>15</v>
      </c>
      <c r="S59" s="352">
        <v>0</v>
      </c>
      <c r="T59" s="353">
        <v>0</v>
      </c>
      <c r="U59" s="403">
        <f t="shared" si="3"/>
        <v>15</v>
      </c>
      <c r="V59" s="354">
        <v>163</v>
      </c>
      <c r="W59" s="353">
        <v>325</v>
      </c>
      <c r="X59" s="354">
        <v>0</v>
      </c>
      <c r="Y59" s="353">
        <v>0</v>
      </c>
      <c r="Z59" s="403">
        <f t="shared" si="4"/>
        <v>325</v>
      </c>
      <c r="AA59" s="361">
        <f t="shared" si="21"/>
        <v>193</v>
      </c>
      <c r="AB59" s="362">
        <f t="shared" si="21"/>
        <v>340</v>
      </c>
      <c r="AC59" s="363">
        <f t="shared" si="21"/>
        <v>0</v>
      </c>
      <c r="AD59" s="364">
        <f t="shared" si="21"/>
        <v>0</v>
      </c>
      <c r="AJ59" s="351"/>
      <c r="AK59" s="248"/>
      <c r="AL59" s="351"/>
    </row>
    <row r="60" spans="1:38" ht="19.5" customHeight="1" thickBot="1">
      <c r="A60" s="447"/>
      <c r="B60" s="448"/>
      <c r="C60" s="448"/>
      <c r="D60" s="451"/>
      <c r="E60" s="454"/>
      <c r="F60" s="246" t="s">
        <v>14</v>
      </c>
      <c r="G60" s="355">
        <v>0</v>
      </c>
      <c r="H60" s="356">
        <v>0</v>
      </c>
      <c r="I60" s="355">
        <v>0</v>
      </c>
      <c r="J60" s="356">
        <v>0</v>
      </c>
      <c r="K60" s="403">
        <f t="shared" si="1"/>
        <v>0</v>
      </c>
      <c r="L60" s="355">
        <v>0</v>
      </c>
      <c r="M60" s="356">
        <v>0</v>
      </c>
      <c r="N60" s="355">
        <v>0</v>
      </c>
      <c r="O60" s="356">
        <v>0</v>
      </c>
      <c r="P60" s="403">
        <f t="shared" si="2"/>
        <v>0</v>
      </c>
      <c r="Q60" s="355">
        <v>0</v>
      </c>
      <c r="R60" s="356">
        <v>0</v>
      </c>
      <c r="S60" s="355">
        <v>0</v>
      </c>
      <c r="T60" s="356">
        <v>0</v>
      </c>
      <c r="U60" s="403">
        <f t="shared" si="3"/>
        <v>0</v>
      </c>
      <c r="V60" s="357">
        <v>0</v>
      </c>
      <c r="W60" s="356">
        <v>0</v>
      </c>
      <c r="X60" s="357">
        <v>0</v>
      </c>
      <c r="Y60" s="356">
        <v>0</v>
      </c>
      <c r="Z60" s="403">
        <f t="shared" si="4"/>
        <v>0</v>
      </c>
      <c r="AA60" s="361">
        <f t="shared" si="21"/>
        <v>0</v>
      </c>
      <c r="AB60" s="362">
        <f t="shared" si="21"/>
        <v>0</v>
      </c>
      <c r="AC60" s="363">
        <f t="shared" si="21"/>
        <v>0</v>
      </c>
      <c r="AD60" s="364">
        <f t="shared" si="21"/>
        <v>0</v>
      </c>
      <c r="AJ60" s="351"/>
      <c r="AK60" s="248"/>
      <c r="AL60" s="351"/>
    </row>
    <row r="61" spans="1:38" ht="19.5" customHeight="1" thickBot="1">
      <c r="A61" s="448"/>
      <c r="B61" s="455" t="s">
        <v>9</v>
      </c>
      <c r="C61" s="456"/>
      <c r="D61" s="456"/>
      <c r="E61" s="456"/>
      <c r="F61" s="457"/>
      <c r="G61" s="358">
        <f>G56+G57+G58+G59+G60</f>
        <v>2154</v>
      </c>
      <c r="H61" s="359">
        <f aca="true" t="shared" si="22" ref="H61:AD61">H56+H57+H58+H59+H60</f>
        <v>331.038</v>
      </c>
      <c r="I61" s="358">
        <f t="shared" si="22"/>
        <v>0</v>
      </c>
      <c r="J61" s="359">
        <f t="shared" si="22"/>
        <v>0</v>
      </c>
      <c r="K61" s="359">
        <f t="shared" si="1"/>
        <v>331.038</v>
      </c>
      <c r="L61" s="358">
        <f t="shared" si="22"/>
        <v>485</v>
      </c>
      <c r="M61" s="359">
        <f t="shared" si="22"/>
        <v>263</v>
      </c>
      <c r="N61" s="358">
        <f t="shared" si="22"/>
        <v>0</v>
      </c>
      <c r="O61" s="359">
        <f t="shared" si="22"/>
        <v>0</v>
      </c>
      <c r="P61" s="358">
        <f t="shared" si="2"/>
        <v>263</v>
      </c>
      <c r="Q61" s="358">
        <f t="shared" si="22"/>
        <v>584</v>
      </c>
      <c r="R61" s="359">
        <f t="shared" si="22"/>
        <v>336.548</v>
      </c>
      <c r="S61" s="358">
        <f t="shared" si="22"/>
        <v>0</v>
      </c>
      <c r="T61" s="359">
        <f t="shared" si="22"/>
        <v>0</v>
      </c>
      <c r="U61" s="359">
        <f t="shared" si="3"/>
        <v>336.548</v>
      </c>
      <c r="V61" s="358">
        <f t="shared" si="22"/>
        <v>546</v>
      </c>
      <c r="W61" s="359">
        <f t="shared" si="22"/>
        <v>827.5</v>
      </c>
      <c r="X61" s="358">
        <f t="shared" si="22"/>
        <v>0</v>
      </c>
      <c r="Y61" s="358">
        <f t="shared" si="22"/>
        <v>0</v>
      </c>
      <c r="Z61" s="359">
        <f t="shared" si="4"/>
        <v>827.5</v>
      </c>
      <c r="AA61" s="358">
        <f t="shared" si="22"/>
        <v>3769</v>
      </c>
      <c r="AB61" s="358">
        <f t="shared" si="22"/>
        <v>1758.086</v>
      </c>
      <c r="AC61" s="358">
        <f t="shared" si="22"/>
        <v>0</v>
      </c>
      <c r="AD61" s="358">
        <f t="shared" si="22"/>
        <v>0</v>
      </c>
      <c r="AJ61" s="351"/>
      <c r="AK61" s="248"/>
      <c r="AL61" s="351"/>
    </row>
    <row r="62" spans="1:38" ht="19.5" customHeight="1">
      <c r="A62" s="446">
        <v>10</v>
      </c>
      <c r="B62" s="446" t="s">
        <v>127</v>
      </c>
      <c r="C62" s="446">
        <f>D62+E62</f>
        <v>24737.399999999998</v>
      </c>
      <c r="D62" s="449">
        <v>24405.87</v>
      </c>
      <c r="E62" s="452">
        <v>331.53000000000003</v>
      </c>
      <c r="F62" s="247" t="s">
        <v>11</v>
      </c>
      <c r="G62" s="352">
        <v>2626</v>
      </c>
      <c r="H62" s="353">
        <v>489.3</v>
      </c>
      <c r="I62" s="352">
        <v>0</v>
      </c>
      <c r="J62" s="353">
        <v>0</v>
      </c>
      <c r="K62" s="403">
        <f t="shared" si="1"/>
        <v>489.3</v>
      </c>
      <c r="L62" s="352">
        <v>2674</v>
      </c>
      <c r="M62" s="353">
        <v>1234.1499999999999</v>
      </c>
      <c r="N62" s="352">
        <v>0</v>
      </c>
      <c r="O62" s="353">
        <v>0</v>
      </c>
      <c r="P62" s="403">
        <f t="shared" si="2"/>
        <v>1234.1499999999999</v>
      </c>
      <c r="Q62" s="352">
        <v>2352</v>
      </c>
      <c r="R62" s="353">
        <v>2282.6</v>
      </c>
      <c r="S62" s="352">
        <v>0</v>
      </c>
      <c r="T62" s="353">
        <v>0</v>
      </c>
      <c r="U62" s="403">
        <f t="shared" si="3"/>
        <v>2282.6</v>
      </c>
      <c r="V62" s="354">
        <v>979</v>
      </c>
      <c r="W62" s="353">
        <v>1287.5</v>
      </c>
      <c r="X62" s="354">
        <v>0</v>
      </c>
      <c r="Y62" s="353">
        <v>0</v>
      </c>
      <c r="Z62" s="403">
        <f t="shared" si="4"/>
        <v>1287.5</v>
      </c>
      <c r="AA62" s="361">
        <f aca="true" t="shared" si="23" ref="AA62:AD66">G62+L62+Q62+V62</f>
        <v>8631</v>
      </c>
      <c r="AB62" s="362">
        <f t="shared" si="23"/>
        <v>5293.549999999999</v>
      </c>
      <c r="AC62" s="363">
        <f t="shared" si="23"/>
        <v>0</v>
      </c>
      <c r="AD62" s="364">
        <f t="shared" si="23"/>
        <v>0</v>
      </c>
      <c r="AJ62" s="351"/>
      <c r="AK62" s="248"/>
      <c r="AL62" s="351"/>
    </row>
    <row r="63" spans="1:38" ht="19.5" customHeight="1">
      <c r="A63" s="447"/>
      <c r="B63" s="447"/>
      <c r="C63" s="447"/>
      <c r="D63" s="450"/>
      <c r="E63" s="453"/>
      <c r="F63" s="245" t="s">
        <v>15</v>
      </c>
      <c r="G63" s="352">
        <v>628</v>
      </c>
      <c r="H63" s="353">
        <v>113</v>
      </c>
      <c r="I63" s="352">
        <v>0</v>
      </c>
      <c r="J63" s="353">
        <v>0</v>
      </c>
      <c r="K63" s="403">
        <f t="shared" si="1"/>
        <v>113</v>
      </c>
      <c r="L63" s="352">
        <v>622</v>
      </c>
      <c r="M63" s="353">
        <v>309</v>
      </c>
      <c r="N63" s="352">
        <v>0</v>
      </c>
      <c r="O63" s="353">
        <v>0</v>
      </c>
      <c r="P63" s="403">
        <f t="shared" si="2"/>
        <v>309</v>
      </c>
      <c r="Q63" s="352">
        <v>73</v>
      </c>
      <c r="R63" s="353">
        <v>65</v>
      </c>
      <c r="S63" s="352">
        <v>0</v>
      </c>
      <c r="T63" s="353">
        <v>0</v>
      </c>
      <c r="U63" s="403">
        <f t="shared" si="3"/>
        <v>65</v>
      </c>
      <c r="V63" s="354">
        <v>65</v>
      </c>
      <c r="W63" s="353">
        <v>86</v>
      </c>
      <c r="X63" s="354">
        <v>0</v>
      </c>
      <c r="Y63" s="353">
        <v>0</v>
      </c>
      <c r="Z63" s="403">
        <f t="shared" si="4"/>
        <v>86</v>
      </c>
      <c r="AA63" s="361">
        <f t="shared" si="23"/>
        <v>1388</v>
      </c>
      <c r="AB63" s="362">
        <f t="shared" si="23"/>
        <v>573</v>
      </c>
      <c r="AC63" s="363">
        <f t="shared" si="23"/>
        <v>0</v>
      </c>
      <c r="AD63" s="364">
        <f t="shared" si="23"/>
        <v>0</v>
      </c>
      <c r="AJ63" s="351"/>
      <c r="AK63" s="248"/>
      <c r="AL63" s="351"/>
    </row>
    <row r="64" spans="1:38" ht="19.5" customHeight="1">
      <c r="A64" s="447"/>
      <c r="B64" s="447"/>
      <c r="C64" s="447"/>
      <c r="D64" s="450"/>
      <c r="E64" s="453"/>
      <c r="F64" s="245" t="s">
        <v>12</v>
      </c>
      <c r="G64" s="352">
        <v>269</v>
      </c>
      <c r="H64" s="353">
        <v>51.15</v>
      </c>
      <c r="I64" s="352">
        <v>0</v>
      </c>
      <c r="J64" s="353">
        <v>0</v>
      </c>
      <c r="K64" s="403">
        <f t="shared" si="1"/>
        <v>51.15</v>
      </c>
      <c r="L64" s="352">
        <v>283</v>
      </c>
      <c r="M64" s="353">
        <v>118.19</v>
      </c>
      <c r="N64" s="352">
        <v>0</v>
      </c>
      <c r="O64" s="353">
        <v>0</v>
      </c>
      <c r="P64" s="403">
        <f t="shared" si="2"/>
        <v>118.19</v>
      </c>
      <c r="Q64" s="352">
        <v>160</v>
      </c>
      <c r="R64" s="353">
        <v>192.92000000000002</v>
      </c>
      <c r="S64" s="352">
        <v>0</v>
      </c>
      <c r="T64" s="353">
        <v>0</v>
      </c>
      <c r="U64" s="403">
        <f t="shared" si="3"/>
        <v>192.92000000000002</v>
      </c>
      <c r="V64" s="354">
        <v>130</v>
      </c>
      <c r="W64" s="353">
        <v>157.2</v>
      </c>
      <c r="X64" s="354">
        <v>0</v>
      </c>
      <c r="Y64" s="353">
        <v>0</v>
      </c>
      <c r="Z64" s="403">
        <f t="shared" si="4"/>
        <v>157.2</v>
      </c>
      <c r="AA64" s="361">
        <f t="shared" si="23"/>
        <v>842</v>
      </c>
      <c r="AB64" s="362">
        <f t="shared" si="23"/>
        <v>519.46</v>
      </c>
      <c r="AC64" s="363">
        <f t="shared" si="23"/>
        <v>0</v>
      </c>
      <c r="AD64" s="364">
        <f t="shared" si="23"/>
        <v>0</v>
      </c>
      <c r="AJ64" s="351"/>
      <c r="AK64" s="248"/>
      <c r="AL64" s="351"/>
    </row>
    <row r="65" spans="1:38" ht="19.5" customHeight="1">
      <c r="A65" s="447"/>
      <c r="B65" s="447"/>
      <c r="C65" s="447"/>
      <c r="D65" s="450"/>
      <c r="E65" s="453"/>
      <c r="F65" s="245" t="s">
        <v>13</v>
      </c>
      <c r="G65" s="352">
        <v>0</v>
      </c>
      <c r="H65" s="353">
        <v>0</v>
      </c>
      <c r="I65" s="352">
        <v>0</v>
      </c>
      <c r="J65" s="353">
        <v>0</v>
      </c>
      <c r="K65" s="403">
        <f t="shared" si="1"/>
        <v>0</v>
      </c>
      <c r="L65" s="352">
        <v>1</v>
      </c>
      <c r="M65" s="353">
        <v>0.38</v>
      </c>
      <c r="N65" s="352">
        <v>0</v>
      </c>
      <c r="O65" s="353">
        <v>0</v>
      </c>
      <c r="P65" s="403">
        <f t="shared" si="2"/>
        <v>0.38</v>
      </c>
      <c r="Q65" s="352">
        <v>0</v>
      </c>
      <c r="R65" s="353">
        <v>0</v>
      </c>
      <c r="S65" s="352">
        <v>0</v>
      </c>
      <c r="T65" s="353">
        <v>0</v>
      </c>
      <c r="U65" s="403">
        <f t="shared" si="3"/>
        <v>0</v>
      </c>
      <c r="V65" s="354">
        <v>0</v>
      </c>
      <c r="W65" s="353">
        <v>0</v>
      </c>
      <c r="X65" s="354">
        <v>0</v>
      </c>
      <c r="Y65" s="353">
        <v>0</v>
      </c>
      <c r="Z65" s="403">
        <f t="shared" si="4"/>
        <v>0</v>
      </c>
      <c r="AA65" s="361">
        <f t="shared" si="23"/>
        <v>1</v>
      </c>
      <c r="AB65" s="362">
        <f t="shared" si="23"/>
        <v>0.38</v>
      </c>
      <c r="AC65" s="363">
        <f t="shared" si="23"/>
        <v>0</v>
      </c>
      <c r="AD65" s="364">
        <f t="shared" si="23"/>
        <v>0</v>
      </c>
      <c r="AJ65" s="351"/>
      <c r="AK65" s="248"/>
      <c r="AL65" s="351"/>
    </row>
    <row r="66" spans="1:38" ht="19.5" customHeight="1" thickBot="1">
      <c r="A66" s="447"/>
      <c r="B66" s="448"/>
      <c r="C66" s="448"/>
      <c r="D66" s="451"/>
      <c r="E66" s="454"/>
      <c r="F66" s="246" t="s">
        <v>14</v>
      </c>
      <c r="G66" s="355">
        <v>0</v>
      </c>
      <c r="H66" s="356">
        <v>0</v>
      </c>
      <c r="I66" s="355">
        <v>0</v>
      </c>
      <c r="J66" s="356">
        <v>0</v>
      </c>
      <c r="K66" s="403">
        <f t="shared" si="1"/>
        <v>0</v>
      </c>
      <c r="L66" s="355">
        <v>0</v>
      </c>
      <c r="M66" s="356">
        <v>0</v>
      </c>
      <c r="N66" s="355">
        <v>0</v>
      </c>
      <c r="O66" s="356">
        <v>0</v>
      </c>
      <c r="P66" s="403">
        <f t="shared" si="2"/>
        <v>0</v>
      </c>
      <c r="Q66" s="355">
        <v>0</v>
      </c>
      <c r="R66" s="356">
        <v>30</v>
      </c>
      <c r="S66" s="355">
        <v>0</v>
      </c>
      <c r="T66" s="356">
        <v>0</v>
      </c>
      <c r="U66" s="403">
        <f t="shared" si="3"/>
        <v>30</v>
      </c>
      <c r="V66" s="357">
        <v>0</v>
      </c>
      <c r="W66" s="356">
        <v>0</v>
      </c>
      <c r="X66" s="357">
        <v>0</v>
      </c>
      <c r="Y66" s="356">
        <v>0</v>
      </c>
      <c r="Z66" s="403">
        <f t="shared" si="4"/>
        <v>0</v>
      </c>
      <c r="AA66" s="361">
        <f t="shared" si="23"/>
        <v>0</v>
      </c>
      <c r="AB66" s="362">
        <f t="shared" si="23"/>
        <v>30</v>
      </c>
      <c r="AC66" s="363">
        <f t="shared" si="23"/>
        <v>0</v>
      </c>
      <c r="AD66" s="364">
        <f t="shared" si="23"/>
        <v>0</v>
      </c>
      <c r="AJ66" s="351"/>
      <c r="AK66" s="248"/>
      <c r="AL66" s="351"/>
    </row>
    <row r="67" spans="1:38" ht="19.5" customHeight="1" thickBot="1">
      <c r="A67" s="448"/>
      <c r="B67" s="455" t="s">
        <v>9</v>
      </c>
      <c r="C67" s="456"/>
      <c r="D67" s="456"/>
      <c r="E67" s="456"/>
      <c r="F67" s="457"/>
      <c r="G67" s="358">
        <f aca="true" t="shared" si="24" ref="G67:AD67">G62+G63+G64+G65+G66</f>
        <v>3523</v>
      </c>
      <c r="H67" s="359">
        <f t="shared" si="24"/>
        <v>653.4499999999999</v>
      </c>
      <c r="I67" s="358">
        <f t="shared" si="24"/>
        <v>0</v>
      </c>
      <c r="J67" s="359">
        <f t="shared" si="24"/>
        <v>0</v>
      </c>
      <c r="K67" s="359">
        <f t="shared" si="1"/>
        <v>653.4499999999999</v>
      </c>
      <c r="L67" s="358">
        <f t="shared" si="24"/>
        <v>3580</v>
      </c>
      <c r="M67" s="359">
        <f t="shared" si="24"/>
        <v>1661.72</v>
      </c>
      <c r="N67" s="358">
        <f t="shared" si="24"/>
        <v>0</v>
      </c>
      <c r="O67" s="359">
        <f t="shared" si="24"/>
        <v>0</v>
      </c>
      <c r="P67" s="358">
        <f t="shared" si="2"/>
        <v>1661.72</v>
      </c>
      <c r="Q67" s="358">
        <f t="shared" si="24"/>
        <v>2585</v>
      </c>
      <c r="R67" s="359">
        <f t="shared" si="24"/>
        <v>2570.52</v>
      </c>
      <c r="S67" s="358">
        <f t="shared" si="24"/>
        <v>0</v>
      </c>
      <c r="T67" s="359">
        <f t="shared" si="24"/>
        <v>0</v>
      </c>
      <c r="U67" s="359">
        <f t="shared" si="3"/>
        <v>2570.52</v>
      </c>
      <c r="V67" s="358">
        <f t="shared" si="24"/>
        <v>1174</v>
      </c>
      <c r="W67" s="359">
        <f t="shared" si="24"/>
        <v>1530.7</v>
      </c>
      <c r="X67" s="358">
        <f t="shared" si="24"/>
        <v>0</v>
      </c>
      <c r="Y67" s="358">
        <f t="shared" si="24"/>
        <v>0</v>
      </c>
      <c r="Z67" s="359">
        <f t="shared" si="4"/>
        <v>1530.7</v>
      </c>
      <c r="AA67" s="358">
        <f t="shared" si="24"/>
        <v>10862</v>
      </c>
      <c r="AB67" s="358">
        <f t="shared" si="24"/>
        <v>6416.389999999999</v>
      </c>
      <c r="AC67" s="358">
        <f t="shared" si="24"/>
        <v>0</v>
      </c>
      <c r="AD67" s="358">
        <f t="shared" si="24"/>
        <v>0</v>
      </c>
      <c r="AJ67" s="351"/>
      <c r="AK67" s="248"/>
      <c r="AL67" s="351"/>
    </row>
    <row r="68" spans="1:38" ht="19.5" customHeight="1">
      <c r="A68" s="446"/>
      <c r="B68" s="446"/>
      <c r="C68" s="446">
        <f>C8+C14+C20+C26+C32+C38+C44+C50+C56+C62</f>
        <v>464590.73600000003</v>
      </c>
      <c r="D68" s="449">
        <f>D8+D14+D20+D26+D32+D38+D44+D50+D56+D62</f>
        <v>437212.39989999996</v>
      </c>
      <c r="E68" s="452">
        <f>E8+E14+E20+E26+E32+E38+E44+E50+E56+E62</f>
        <v>27378.3361</v>
      </c>
      <c r="F68" s="247" t="s">
        <v>11</v>
      </c>
      <c r="G68" s="352">
        <f>G8+G14+G20+G26+G32+G38+G44+G50+G56+G62</f>
        <v>24950</v>
      </c>
      <c r="H68" s="353">
        <f aca="true" t="shared" si="25" ref="H68:Z72">H8+H14+H20+H26+H32+H38+H44+H50+H56+H62</f>
        <v>3947.6034999999993</v>
      </c>
      <c r="I68" s="352">
        <f t="shared" si="25"/>
        <v>34</v>
      </c>
      <c r="J68" s="353">
        <f t="shared" si="25"/>
        <v>5.14</v>
      </c>
      <c r="K68" s="403">
        <f t="shared" si="1"/>
        <v>3952.743499999999</v>
      </c>
      <c r="L68" s="352">
        <f t="shared" si="25"/>
        <v>23862</v>
      </c>
      <c r="M68" s="353">
        <f t="shared" si="25"/>
        <v>9911.021999999999</v>
      </c>
      <c r="N68" s="352">
        <f t="shared" si="25"/>
        <v>18</v>
      </c>
      <c r="O68" s="353">
        <f t="shared" si="25"/>
        <v>7.41</v>
      </c>
      <c r="P68" s="403">
        <f t="shared" si="2"/>
        <v>9918.431999999999</v>
      </c>
      <c r="Q68" s="352">
        <f t="shared" si="25"/>
        <v>13877</v>
      </c>
      <c r="R68" s="353">
        <f t="shared" si="25"/>
        <v>11582.3935</v>
      </c>
      <c r="S68" s="352">
        <f t="shared" si="25"/>
        <v>46</v>
      </c>
      <c r="T68" s="353">
        <f t="shared" si="25"/>
        <v>39.690000000000005</v>
      </c>
      <c r="U68" s="403">
        <f t="shared" si="25"/>
        <v>11622.0835</v>
      </c>
      <c r="V68" s="354">
        <f t="shared" si="25"/>
        <v>6320</v>
      </c>
      <c r="W68" s="353">
        <f t="shared" si="25"/>
        <v>13663.3447</v>
      </c>
      <c r="X68" s="354">
        <f t="shared" si="25"/>
        <v>66</v>
      </c>
      <c r="Y68" s="353">
        <f t="shared" si="25"/>
        <v>1497.98</v>
      </c>
      <c r="Z68" s="403">
        <f t="shared" si="25"/>
        <v>15161.324700000001</v>
      </c>
      <c r="AA68" s="361">
        <f aca="true" t="shared" si="26" ref="AA68:AD72">G68+L68+Q68+V68</f>
        <v>69009</v>
      </c>
      <c r="AB68" s="362">
        <f t="shared" si="26"/>
        <v>39104.3637</v>
      </c>
      <c r="AC68" s="363">
        <f t="shared" si="26"/>
        <v>164</v>
      </c>
      <c r="AD68" s="364">
        <f t="shared" si="26"/>
        <v>1550.22</v>
      </c>
      <c r="AJ68" s="351"/>
      <c r="AK68" s="248"/>
      <c r="AL68" s="351"/>
    </row>
    <row r="69" spans="1:38" ht="19.5" customHeight="1">
      <c r="A69" s="447"/>
      <c r="B69" s="447"/>
      <c r="C69" s="447"/>
      <c r="D69" s="450"/>
      <c r="E69" s="453"/>
      <c r="F69" s="245" t="s">
        <v>15</v>
      </c>
      <c r="G69" s="352">
        <f>G9+G15+G21+G27+G33+G39+G45+G51+G57+G63</f>
        <v>2781</v>
      </c>
      <c r="H69" s="353">
        <f aca="true" t="shared" si="27" ref="H69:V69">H9+H15+H21+H27+H33+H39+H45+H51+H57+H63</f>
        <v>369.12</v>
      </c>
      <c r="I69" s="352">
        <f t="shared" si="27"/>
        <v>0</v>
      </c>
      <c r="J69" s="353">
        <f t="shared" si="27"/>
        <v>0</v>
      </c>
      <c r="K69" s="403">
        <f t="shared" si="1"/>
        <v>369.12</v>
      </c>
      <c r="L69" s="352">
        <f t="shared" si="27"/>
        <v>2664</v>
      </c>
      <c r="M69" s="353">
        <f t="shared" si="27"/>
        <v>1024.54</v>
      </c>
      <c r="N69" s="352">
        <f t="shared" si="27"/>
        <v>2</v>
      </c>
      <c r="O69" s="353">
        <f t="shared" si="27"/>
        <v>0.795</v>
      </c>
      <c r="P69" s="403">
        <f t="shared" si="2"/>
        <v>1025.335</v>
      </c>
      <c r="Q69" s="352">
        <f t="shared" si="27"/>
        <v>523</v>
      </c>
      <c r="R69" s="353">
        <f t="shared" si="27"/>
        <v>349.22</v>
      </c>
      <c r="S69" s="352">
        <f t="shared" si="27"/>
        <v>1</v>
      </c>
      <c r="T69" s="353">
        <f t="shared" si="27"/>
        <v>0.5</v>
      </c>
      <c r="U69" s="403">
        <f t="shared" si="27"/>
        <v>349.72</v>
      </c>
      <c r="V69" s="354">
        <f t="shared" si="27"/>
        <v>169</v>
      </c>
      <c r="W69" s="353">
        <f t="shared" si="25"/>
        <v>280</v>
      </c>
      <c r="X69" s="354">
        <f t="shared" si="25"/>
        <v>1</v>
      </c>
      <c r="Y69" s="353">
        <f t="shared" si="25"/>
        <v>1.6</v>
      </c>
      <c r="Z69" s="403">
        <f t="shared" si="25"/>
        <v>281.6</v>
      </c>
      <c r="AA69" s="361">
        <f t="shared" si="26"/>
        <v>6137</v>
      </c>
      <c r="AB69" s="362">
        <f t="shared" si="26"/>
        <v>2022.8799999999999</v>
      </c>
      <c r="AC69" s="363">
        <f t="shared" si="26"/>
        <v>4</v>
      </c>
      <c r="AD69" s="364">
        <f t="shared" si="26"/>
        <v>2.895</v>
      </c>
      <c r="AJ69" s="351"/>
      <c r="AK69" s="248"/>
      <c r="AL69" s="351"/>
    </row>
    <row r="70" spans="1:38" ht="19.5" customHeight="1">
      <c r="A70" s="447"/>
      <c r="B70" s="447"/>
      <c r="C70" s="447"/>
      <c r="D70" s="450"/>
      <c r="E70" s="453"/>
      <c r="F70" s="245" t="s">
        <v>12</v>
      </c>
      <c r="G70" s="352">
        <f>G10+G16+G22+G28+G34+G40+G46+G52+G58+G64</f>
        <v>2839</v>
      </c>
      <c r="H70" s="353">
        <f t="shared" si="25"/>
        <v>318.669</v>
      </c>
      <c r="I70" s="352">
        <f t="shared" si="25"/>
        <v>0</v>
      </c>
      <c r="J70" s="353">
        <f t="shared" si="25"/>
        <v>0</v>
      </c>
      <c r="K70" s="403">
        <f t="shared" si="1"/>
        <v>318.669</v>
      </c>
      <c r="L70" s="352">
        <f t="shared" si="25"/>
        <v>2800</v>
      </c>
      <c r="M70" s="353">
        <f t="shared" si="25"/>
        <v>999.1179999999999</v>
      </c>
      <c r="N70" s="352">
        <f t="shared" si="25"/>
        <v>0</v>
      </c>
      <c r="O70" s="353">
        <f t="shared" si="25"/>
        <v>0</v>
      </c>
      <c r="P70" s="403">
        <f t="shared" si="2"/>
        <v>999.1179999999999</v>
      </c>
      <c r="Q70" s="352">
        <f t="shared" si="25"/>
        <v>1710</v>
      </c>
      <c r="R70" s="353">
        <f t="shared" si="25"/>
        <v>1473.477</v>
      </c>
      <c r="S70" s="352">
        <f t="shared" si="25"/>
        <v>1</v>
      </c>
      <c r="T70" s="353">
        <f t="shared" si="25"/>
        <v>8.49</v>
      </c>
      <c r="U70" s="403">
        <f t="shared" si="25"/>
        <v>1481.9669999999999</v>
      </c>
      <c r="V70" s="354">
        <f t="shared" si="25"/>
        <v>1287</v>
      </c>
      <c r="W70" s="353">
        <f t="shared" si="25"/>
        <v>1863.81</v>
      </c>
      <c r="X70" s="354">
        <f t="shared" si="25"/>
        <v>4</v>
      </c>
      <c r="Y70" s="353">
        <f t="shared" si="25"/>
        <v>17.09</v>
      </c>
      <c r="Z70" s="403">
        <f t="shared" si="25"/>
        <v>1880.8999999999999</v>
      </c>
      <c r="AA70" s="361">
        <f t="shared" si="26"/>
        <v>8636</v>
      </c>
      <c r="AB70" s="362">
        <f t="shared" si="26"/>
        <v>4655.0740000000005</v>
      </c>
      <c r="AC70" s="363">
        <f t="shared" si="26"/>
        <v>5</v>
      </c>
      <c r="AD70" s="364">
        <f t="shared" si="26"/>
        <v>25.58</v>
      </c>
      <c r="AJ70" s="351"/>
      <c r="AK70" s="248"/>
      <c r="AL70" s="351"/>
    </row>
    <row r="71" spans="1:38" ht="19.5" customHeight="1">
      <c r="A71" s="447"/>
      <c r="B71" s="447"/>
      <c r="C71" s="447"/>
      <c r="D71" s="450"/>
      <c r="E71" s="453"/>
      <c r="F71" s="245" t="s">
        <v>13</v>
      </c>
      <c r="G71" s="352">
        <f>G11+G17+G23+G29+G35+G41+G47+G53+G59+G65</f>
        <v>187</v>
      </c>
      <c r="H71" s="353">
        <f t="shared" si="25"/>
        <v>35.59</v>
      </c>
      <c r="I71" s="352">
        <f t="shared" si="25"/>
        <v>12</v>
      </c>
      <c r="J71" s="353">
        <f t="shared" si="25"/>
        <v>1.22</v>
      </c>
      <c r="K71" s="403">
        <f t="shared" si="1"/>
        <v>36.81</v>
      </c>
      <c r="L71" s="352">
        <f t="shared" si="25"/>
        <v>147</v>
      </c>
      <c r="M71" s="353">
        <f t="shared" si="25"/>
        <v>195.207</v>
      </c>
      <c r="N71" s="352">
        <f t="shared" si="25"/>
        <v>0</v>
      </c>
      <c r="O71" s="353">
        <f t="shared" si="25"/>
        <v>0</v>
      </c>
      <c r="P71" s="403">
        <f t="shared" si="2"/>
        <v>195.207</v>
      </c>
      <c r="Q71" s="352">
        <f t="shared" si="25"/>
        <v>75</v>
      </c>
      <c r="R71" s="353">
        <f t="shared" si="25"/>
        <v>49.328</v>
      </c>
      <c r="S71" s="352">
        <f t="shared" si="25"/>
        <v>2</v>
      </c>
      <c r="T71" s="353">
        <f t="shared" si="25"/>
        <v>1.318</v>
      </c>
      <c r="U71" s="403">
        <f t="shared" si="25"/>
        <v>50.646</v>
      </c>
      <c r="V71" s="354">
        <f t="shared" si="25"/>
        <v>399</v>
      </c>
      <c r="W71" s="353">
        <f t="shared" si="25"/>
        <v>2009.3999999999999</v>
      </c>
      <c r="X71" s="354">
        <f t="shared" si="25"/>
        <v>4</v>
      </c>
      <c r="Y71" s="353">
        <f t="shared" si="25"/>
        <v>1307.82</v>
      </c>
      <c r="Z71" s="403">
        <f t="shared" si="25"/>
        <v>3317.22</v>
      </c>
      <c r="AA71" s="361">
        <f t="shared" si="26"/>
        <v>808</v>
      </c>
      <c r="AB71" s="362">
        <f t="shared" si="26"/>
        <v>2289.5249999999996</v>
      </c>
      <c r="AC71" s="363">
        <f t="shared" si="26"/>
        <v>18</v>
      </c>
      <c r="AD71" s="364">
        <f t="shared" si="26"/>
        <v>1310.358</v>
      </c>
      <c r="AJ71" s="351"/>
      <c r="AK71" s="248"/>
      <c r="AL71" s="351"/>
    </row>
    <row r="72" spans="1:38" ht="19.5" customHeight="1" thickBot="1">
      <c r="A72" s="447"/>
      <c r="B72" s="448"/>
      <c r="C72" s="448"/>
      <c r="D72" s="451"/>
      <c r="E72" s="454"/>
      <c r="F72" s="246" t="s">
        <v>14</v>
      </c>
      <c r="G72" s="355">
        <f>G12+G18+G24+G30+G36+G42+G48+G54+G60+G66</f>
        <v>105</v>
      </c>
      <c r="H72" s="356">
        <f t="shared" si="25"/>
        <v>12.344</v>
      </c>
      <c r="I72" s="355">
        <f t="shared" si="25"/>
        <v>0</v>
      </c>
      <c r="J72" s="356">
        <f t="shared" si="25"/>
        <v>0</v>
      </c>
      <c r="K72" s="403">
        <f t="shared" si="1"/>
        <v>12.344</v>
      </c>
      <c r="L72" s="355">
        <f t="shared" si="25"/>
        <v>53</v>
      </c>
      <c r="M72" s="356">
        <f t="shared" si="25"/>
        <v>16.078699999999998</v>
      </c>
      <c r="N72" s="355">
        <f t="shared" si="25"/>
        <v>1</v>
      </c>
      <c r="O72" s="356">
        <f t="shared" si="25"/>
        <v>0.35</v>
      </c>
      <c r="P72" s="403">
        <f t="shared" si="2"/>
        <v>16.4287</v>
      </c>
      <c r="Q72" s="355">
        <f t="shared" si="25"/>
        <v>50</v>
      </c>
      <c r="R72" s="356">
        <f t="shared" si="25"/>
        <v>69.2</v>
      </c>
      <c r="S72" s="355">
        <f t="shared" si="25"/>
        <v>0</v>
      </c>
      <c r="T72" s="356">
        <f t="shared" si="25"/>
        <v>0</v>
      </c>
      <c r="U72" s="403">
        <f t="shared" si="25"/>
        <v>69.2</v>
      </c>
      <c r="V72" s="357">
        <f t="shared" si="25"/>
        <v>132</v>
      </c>
      <c r="W72" s="356">
        <f t="shared" si="25"/>
        <v>436.64300000000003</v>
      </c>
      <c r="X72" s="357">
        <f t="shared" si="25"/>
        <v>20</v>
      </c>
      <c r="Y72" s="356">
        <f t="shared" si="25"/>
        <v>30</v>
      </c>
      <c r="Z72" s="403">
        <f t="shared" si="25"/>
        <v>466.64300000000003</v>
      </c>
      <c r="AA72" s="361">
        <f t="shared" si="26"/>
        <v>340</v>
      </c>
      <c r="AB72" s="362">
        <f t="shared" si="26"/>
        <v>534.2657</v>
      </c>
      <c r="AC72" s="363">
        <f t="shared" si="26"/>
        <v>21</v>
      </c>
      <c r="AD72" s="364">
        <f t="shared" si="26"/>
        <v>30.35</v>
      </c>
      <c r="AJ72" s="351"/>
      <c r="AK72" s="248"/>
      <c r="AL72" s="351"/>
    </row>
    <row r="73" spans="1:38" ht="19.5" customHeight="1" thickBot="1">
      <c r="A73" s="448"/>
      <c r="B73" s="455" t="s">
        <v>129</v>
      </c>
      <c r="C73" s="456"/>
      <c r="D73" s="456"/>
      <c r="E73" s="456"/>
      <c r="F73" s="457"/>
      <c r="G73" s="358">
        <f aca="true" t="shared" si="28" ref="G73:AD73">G68+G69+G70+G71+G72</f>
        <v>30862</v>
      </c>
      <c r="H73" s="359">
        <f t="shared" si="28"/>
        <v>4683.326499999999</v>
      </c>
      <c r="I73" s="358">
        <f t="shared" si="28"/>
        <v>46</v>
      </c>
      <c r="J73" s="359">
        <f t="shared" si="28"/>
        <v>6.359999999999999</v>
      </c>
      <c r="K73" s="359">
        <f>H73+J73</f>
        <v>4689.686499999999</v>
      </c>
      <c r="L73" s="358">
        <f t="shared" si="28"/>
        <v>29526</v>
      </c>
      <c r="M73" s="359">
        <f t="shared" si="28"/>
        <v>12145.965699999999</v>
      </c>
      <c r="N73" s="358">
        <f t="shared" si="28"/>
        <v>21</v>
      </c>
      <c r="O73" s="359">
        <f t="shared" si="28"/>
        <v>8.555</v>
      </c>
      <c r="P73" s="358">
        <f>M73+O73</f>
        <v>12154.5207</v>
      </c>
      <c r="Q73" s="358">
        <f t="shared" si="28"/>
        <v>16235</v>
      </c>
      <c r="R73" s="359">
        <f t="shared" si="28"/>
        <v>13523.6185</v>
      </c>
      <c r="S73" s="358">
        <f t="shared" si="28"/>
        <v>50</v>
      </c>
      <c r="T73" s="359">
        <f t="shared" si="28"/>
        <v>49.998000000000005</v>
      </c>
      <c r="U73" s="359">
        <f t="shared" si="28"/>
        <v>13573.616500000002</v>
      </c>
      <c r="V73" s="358">
        <f t="shared" si="28"/>
        <v>8307</v>
      </c>
      <c r="W73" s="359">
        <f t="shared" si="28"/>
        <v>18253.1977</v>
      </c>
      <c r="X73" s="358">
        <f t="shared" si="28"/>
        <v>95</v>
      </c>
      <c r="Y73" s="358">
        <f t="shared" si="28"/>
        <v>2854.49</v>
      </c>
      <c r="Z73" s="359">
        <f t="shared" si="28"/>
        <v>21107.687700000002</v>
      </c>
      <c r="AA73" s="358">
        <f t="shared" si="28"/>
        <v>84930</v>
      </c>
      <c r="AB73" s="358">
        <f t="shared" si="28"/>
        <v>48606.108400000005</v>
      </c>
      <c r="AC73" s="358">
        <f t="shared" si="28"/>
        <v>212</v>
      </c>
      <c r="AD73" s="358">
        <f t="shared" si="28"/>
        <v>2919.403</v>
      </c>
      <c r="AJ73" s="351"/>
      <c r="AK73" s="248"/>
      <c r="AL73" s="351"/>
    </row>
  </sheetData>
  <sheetProtection/>
  <mergeCells count="96">
    <mergeCell ref="U5:U6"/>
    <mergeCell ref="I5:J5"/>
    <mergeCell ref="G4:K4"/>
    <mergeCell ref="G5:H5"/>
    <mergeCell ref="B26:B30"/>
    <mergeCell ref="C26:C30"/>
    <mergeCell ref="D26:D30"/>
    <mergeCell ref="E26:E30"/>
    <mergeCell ref="B25:F25"/>
    <mergeCell ref="F4:F6"/>
    <mergeCell ref="AA1:AD1"/>
    <mergeCell ref="AA5:AB5"/>
    <mergeCell ref="AC5:AD5"/>
    <mergeCell ref="AA4:AD4"/>
    <mergeCell ref="D4:E4"/>
    <mergeCell ref="A20:A25"/>
    <mergeCell ref="B20:B24"/>
    <mergeCell ref="L5:M5"/>
    <mergeCell ref="N5:O5"/>
    <mergeCell ref="K5:K6"/>
    <mergeCell ref="B31:F31"/>
    <mergeCell ref="A8:A13"/>
    <mergeCell ref="B8:B12"/>
    <mergeCell ref="C8:C12"/>
    <mergeCell ref="D8:D12"/>
    <mergeCell ref="E8:E12"/>
    <mergeCell ref="B19:F19"/>
    <mergeCell ref="A26:A31"/>
    <mergeCell ref="E20:E24"/>
    <mergeCell ref="C20:C24"/>
    <mergeCell ref="D20:D24"/>
    <mergeCell ref="D5:D6"/>
    <mergeCell ref="E5:E6"/>
    <mergeCell ref="B13:F13"/>
    <mergeCell ref="A3:Z3"/>
    <mergeCell ref="A2:Z2"/>
    <mergeCell ref="A14:A19"/>
    <mergeCell ref="B14:B18"/>
    <mergeCell ref="C14:C18"/>
    <mergeCell ref="D14:D18"/>
    <mergeCell ref="B4:B6"/>
    <mergeCell ref="L4:P4"/>
    <mergeCell ref="E14:E18"/>
    <mergeCell ref="S5:T5"/>
    <mergeCell ref="A1:Z1"/>
    <mergeCell ref="A4:A6"/>
    <mergeCell ref="V4:Z4"/>
    <mergeCell ref="V5:W5"/>
    <mergeCell ref="X5:Y5"/>
    <mergeCell ref="Z5:Z6"/>
    <mergeCell ref="Q4:U4"/>
    <mergeCell ref="Q5:R5"/>
    <mergeCell ref="C4:C6"/>
    <mergeCell ref="P5:P6"/>
    <mergeCell ref="A32:A37"/>
    <mergeCell ref="B32:B36"/>
    <mergeCell ref="C32:C36"/>
    <mergeCell ref="D32:D36"/>
    <mergeCell ref="E32:E36"/>
    <mergeCell ref="B37:F37"/>
    <mergeCell ref="A38:A43"/>
    <mergeCell ref="B38:B42"/>
    <mergeCell ref="C38:C42"/>
    <mergeCell ref="D38:D42"/>
    <mergeCell ref="E38:E42"/>
    <mergeCell ref="B43:F43"/>
    <mergeCell ref="A44:A49"/>
    <mergeCell ref="B44:B48"/>
    <mergeCell ref="C44:C48"/>
    <mergeCell ref="D44:D48"/>
    <mergeCell ref="E44:E48"/>
    <mergeCell ref="B49:F49"/>
    <mergeCell ref="A50:A55"/>
    <mergeCell ref="B50:B54"/>
    <mergeCell ref="C50:C54"/>
    <mergeCell ref="D50:D54"/>
    <mergeCell ref="E50:E54"/>
    <mergeCell ref="B55:F55"/>
    <mergeCell ref="A56:A61"/>
    <mergeCell ref="B56:B60"/>
    <mergeCell ref="C56:C60"/>
    <mergeCell ref="D56:D60"/>
    <mergeCell ref="E56:E60"/>
    <mergeCell ref="B61:F61"/>
    <mergeCell ref="A62:A67"/>
    <mergeCell ref="B62:B66"/>
    <mergeCell ref="C62:C66"/>
    <mergeCell ref="D62:D66"/>
    <mergeCell ref="E62:E66"/>
    <mergeCell ref="B67:F67"/>
    <mergeCell ref="A68:A73"/>
    <mergeCell ref="B68:B72"/>
    <mergeCell ref="C68:C72"/>
    <mergeCell ref="D68:D72"/>
    <mergeCell ref="E68:E72"/>
    <mergeCell ref="B73:F73"/>
  </mergeCells>
  <printOptions/>
  <pageMargins left="0" right="0" top="0" bottom="0" header="0" footer="0"/>
  <pageSetup horizontalDpi="600" verticalDpi="600" orientation="landscape" scale="46" r:id="rId1"/>
  <ignoredErrors>
    <ignoredError sqref="K13:AD7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D65"/>
  <sheetViews>
    <sheetView zoomScalePageLayoutView="0" workbookViewId="0" topLeftCell="A49">
      <selection activeCell="D56" sqref="D56:E60"/>
    </sheetView>
  </sheetViews>
  <sheetFormatPr defaultColWidth="9.140625" defaultRowHeight="12.75"/>
  <cols>
    <col min="1" max="1" width="3.421875" style="1" customWidth="1"/>
    <col min="2" max="2" width="15.00390625" style="1" customWidth="1"/>
    <col min="3" max="3" width="16.28125" style="1" customWidth="1"/>
    <col min="4" max="4" width="15.421875" style="1" customWidth="1"/>
    <col min="5" max="5" width="14.57421875" style="1" customWidth="1"/>
    <col min="6" max="6" width="15.00390625" style="1" customWidth="1"/>
    <col min="7" max="10" width="8.28125" style="1" customWidth="1"/>
    <col min="11" max="11" width="11.7109375" style="1" customWidth="1"/>
    <col min="12" max="15" width="8.28125" style="1" customWidth="1"/>
    <col min="16" max="16" width="11.7109375" style="1" customWidth="1"/>
    <col min="17" max="20" width="8.28125" style="1" customWidth="1"/>
    <col min="21" max="21" width="11.7109375" style="1" customWidth="1"/>
    <col min="22" max="25" width="8.28125" style="1" customWidth="1"/>
    <col min="26" max="26" width="11.7109375" style="1" customWidth="1"/>
    <col min="27" max="16384" width="9.140625" style="1" customWidth="1"/>
  </cols>
  <sheetData>
    <row r="1" spans="1:30" ht="28.5" customHeight="1">
      <c r="A1" s="469" t="s">
        <v>0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469"/>
      <c r="Z1" s="469"/>
      <c r="AA1" s="482" t="s">
        <v>24</v>
      </c>
      <c r="AB1" s="483"/>
      <c r="AC1" s="483"/>
      <c r="AD1" s="483"/>
    </row>
    <row r="2" spans="1:26" ht="47.25" customHeight="1">
      <c r="A2" s="481" t="s">
        <v>26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  <c r="W2" s="481"/>
      <c r="X2" s="481"/>
      <c r="Y2" s="481"/>
      <c r="Z2" s="481"/>
    </row>
    <row r="3" spans="1:26" ht="30.75" customHeight="1" thickBot="1">
      <c r="A3" s="480" t="s">
        <v>25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480"/>
      <c r="U3" s="480"/>
      <c r="V3" s="480"/>
      <c r="W3" s="480"/>
      <c r="X3" s="480"/>
      <c r="Y3" s="480"/>
      <c r="Z3" s="480"/>
    </row>
    <row r="4" spans="1:30" ht="36" customHeight="1" thickBot="1">
      <c r="A4" s="470" t="s">
        <v>4</v>
      </c>
      <c r="B4" s="467" t="s">
        <v>1</v>
      </c>
      <c r="C4" s="463" t="s">
        <v>21</v>
      </c>
      <c r="D4" s="486" t="s">
        <v>20</v>
      </c>
      <c r="E4" s="487"/>
      <c r="F4" s="488" t="s">
        <v>16</v>
      </c>
      <c r="G4" s="458" t="s">
        <v>18</v>
      </c>
      <c r="H4" s="459"/>
      <c r="I4" s="459"/>
      <c r="J4" s="459"/>
      <c r="K4" s="460"/>
      <c r="L4" s="458" t="s">
        <v>19</v>
      </c>
      <c r="M4" s="459"/>
      <c r="N4" s="459"/>
      <c r="O4" s="459"/>
      <c r="P4" s="460"/>
      <c r="Q4" s="458" t="s">
        <v>2</v>
      </c>
      <c r="R4" s="459"/>
      <c r="S4" s="459"/>
      <c r="T4" s="459"/>
      <c r="U4" s="460"/>
      <c r="V4" s="473" t="s">
        <v>3</v>
      </c>
      <c r="W4" s="473"/>
      <c r="X4" s="473"/>
      <c r="Y4" s="473"/>
      <c r="Z4" s="458"/>
      <c r="AA4" s="485" t="s">
        <v>9</v>
      </c>
      <c r="AB4" s="485"/>
      <c r="AC4" s="485"/>
      <c r="AD4" s="485"/>
    </row>
    <row r="5" spans="1:30" ht="31.5" customHeight="1">
      <c r="A5" s="471"/>
      <c r="B5" s="468"/>
      <c r="C5" s="464"/>
      <c r="D5" s="476" t="s">
        <v>23</v>
      </c>
      <c r="E5" s="478" t="s">
        <v>22</v>
      </c>
      <c r="F5" s="489"/>
      <c r="G5" s="461" t="s">
        <v>5</v>
      </c>
      <c r="H5" s="462"/>
      <c r="I5" s="461" t="s">
        <v>6</v>
      </c>
      <c r="J5" s="462"/>
      <c r="K5" s="465" t="s">
        <v>10</v>
      </c>
      <c r="L5" s="461" t="s">
        <v>5</v>
      </c>
      <c r="M5" s="462"/>
      <c r="N5" s="461" t="s">
        <v>6</v>
      </c>
      <c r="O5" s="462"/>
      <c r="P5" s="465" t="s">
        <v>10</v>
      </c>
      <c r="Q5" s="461" t="s">
        <v>5</v>
      </c>
      <c r="R5" s="462"/>
      <c r="S5" s="461" t="s">
        <v>6</v>
      </c>
      <c r="T5" s="462"/>
      <c r="U5" s="465" t="s">
        <v>10</v>
      </c>
      <c r="V5" s="461" t="s">
        <v>5</v>
      </c>
      <c r="W5" s="462"/>
      <c r="X5" s="461" t="s">
        <v>6</v>
      </c>
      <c r="Y5" s="462"/>
      <c r="Z5" s="474" t="s">
        <v>10</v>
      </c>
      <c r="AA5" s="484" t="s">
        <v>5</v>
      </c>
      <c r="AB5" s="484"/>
      <c r="AC5" s="484" t="s">
        <v>6</v>
      </c>
      <c r="AD5" s="484"/>
    </row>
    <row r="6" spans="1:30" ht="52.5" customHeight="1" thickBot="1">
      <c r="A6" s="472"/>
      <c r="B6" s="468"/>
      <c r="C6" s="464"/>
      <c r="D6" s="477"/>
      <c r="E6" s="479"/>
      <c r="F6" s="489"/>
      <c r="G6" s="2" t="s">
        <v>7</v>
      </c>
      <c r="H6" s="3" t="s">
        <v>8</v>
      </c>
      <c r="I6" s="2" t="s">
        <v>7</v>
      </c>
      <c r="J6" s="3" t="s">
        <v>8</v>
      </c>
      <c r="K6" s="466"/>
      <c r="L6" s="2" t="s">
        <v>7</v>
      </c>
      <c r="M6" s="3" t="s">
        <v>8</v>
      </c>
      <c r="N6" s="2" t="s">
        <v>7</v>
      </c>
      <c r="O6" s="3" t="s">
        <v>8</v>
      </c>
      <c r="P6" s="466"/>
      <c r="Q6" s="2" t="s">
        <v>7</v>
      </c>
      <c r="R6" s="3" t="s">
        <v>8</v>
      </c>
      <c r="S6" s="2" t="s">
        <v>7</v>
      </c>
      <c r="T6" s="3" t="s">
        <v>8</v>
      </c>
      <c r="U6" s="466"/>
      <c r="V6" s="2" t="s">
        <v>7</v>
      </c>
      <c r="W6" s="3" t="s">
        <v>8</v>
      </c>
      <c r="X6" s="2" t="s">
        <v>7</v>
      </c>
      <c r="Y6" s="3" t="s">
        <v>8</v>
      </c>
      <c r="Z6" s="475"/>
      <c r="AA6" s="37" t="s">
        <v>7</v>
      </c>
      <c r="AB6" s="136" t="s">
        <v>8</v>
      </c>
      <c r="AC6" s="37" t="s">
        <v>7</v>
      </c>
      <c r="AD6" s="136" t="s">
        <v>8</v>
      </c>
    </row>
    <row r="7" spans="1:30" ht="15" customHeight="1" thickBot="1">
      <c r="A7" s="94">
        <v>1</v>
      </c>
      <c r="B7" s="141">
        <v>2</v>
      </c>
      <c r="C7" s="141">
        <v>3</v>
      </c>
      <c r="D7" s="141">
        <v>4</v>
      </c>
      <c r="E7" s="141">
        <v>5</v>
      </c>
      <c r="F7" s="141">
        <v>6</v>
      </c>
      <c r="G7" s="141">
        <v>7</v>
      </c>
      <c r="H7" s="141">
        <v>8</v>
      </c>
      <c r="I7" s="141">
        <v>9</v>
      </c>
      <c r="J7" s="141">
        <v>10</v>
      </c>
      <c r="K7" s="141">
        <v>11</v>
      </c>
      <c r="L7" s="141">
        <v>12</v>
      </c>
      <c r="M7" s="141">
        <v>13</v>
      </c>
      <c r="N7" s="141">
        <v>14</v>
      </c>
      <c r="O7" s="141">
        <v>15</v>
      </c>
      <c r="P7" s="141">
        <v>16</v>
      </c>
      <c r="Q7" s="141">
        <v>17</v>
      </c>
      <c r="R7" s="141">
        <v>18</v>
      </c>
      <c r="S7" s="141">
        <v>19</v>
      </c>
      <c r="T7" s="141">
        <v>20</v>
      </c>
      <c r="U7" s="141">
        <v>21</v>
      </c>
      <c r="V7" s="141">
        <v>22</v>
      </c>
      <c r="W7" s="141">
        <v>23</v>
      </c>
      <c r="X7" s="141">
        <v>24</v>
      </c>
      <c r="Y7" s="141">
        <v>25</v>
      </c>
      <c r="Z7" s="141">
        <v>26</v>
      </c>
      <c r="AA7" s="17">
        <v>27</v>
      </c>
      <c r="AB7" s="17">
        <v>28</v>
      </c>
      <c r="AC7" s="17">
        <v>29</v>
      </c>
      <c r="AD7" s="19">
        <v>30</v>
      </c>
    </row>
    <row r="8" spans="1:30" ht="19.5" customHeight="1">
      <c r="A8" s="491">
        <v>1</v>
      </c>
      <c r="B8" s="450" t="s">
        <v>27</v>
      </c>
      <c r="C8" s="450">
        <v>9926.41</v>
      </c>
      <c r="D8" s="450">
        <v>9827.01</v>
      </c>
      <c r="E8" s="450">
        <v>99.4</v>
      </c>
      <c r="F8" s="137" t="s">
        <v>11</v>
      </c>
      <c r="G8" s="156">
        <v>74</v>
      </c>
      <c r="H8" s="157">
        <v>13.655</v>
      </c>
      <c r="I8" s="156">
        <v>0</v>
      </c>
      <c r="J8" s="157">
        <v>0</v>
      </c>
      <c r="K8" s="158">
        <v>13.655</v>
      </c>
      <c r="L8" s="156">
        <v>65</v>
      </c>
      <c r="M8" s="157">
        <v>21.77</v>
      </c>
      <c r="N8" s="156">
        <v>1</v>
      </c>
      <c r="O8" s="157">
        <v>0.37</v>
      </c>
      <c r="P8" s="158">
        <v>22.14</v>
      </c>
      <c r="Q8" s="159">
        <v>72</v>
      </c>
      <c r="R8" s="157">
        <v>55.94</v>
      </c>
      <c r="S8" s="159">
        <v>0</v>
      </c>
      <c r="T8" s="157">
        <v>0</v>
      </c>
      <c r="U8" s="158">
        <v>55.94</v>
      </c>
      <c r="V8" s="159">
        <v>200</v>
      </c>
      <c r="W8" s="157">
        <v>525.6</v>
      </c>
      <c r="X8" s="159">
        <v>0</v>
      </c>
      <c r="Y8" s="157">
        <v>0</v>
      </c>
      <c r="Z8" s="158">
        <v>525.6</v>
      </c>
      <c r="AA8" s="159">
        <f aca="true" t="shared" si="0" ref="AA8:AD12">G8+L8+Q8+V8</f>
        <v>411</v>
      </c>
      <c r="AB8" s="157">
        <f t="shared" si="0"/>
        <v>616.965</v>
      </c>
      <c r="AC8" s="160">
        <f t="shared" si="0"/>
        <v>1</v>
      </c>
      <c r="AD8" s="161">
        <f t="shared" si="0"/>
        <v>0.37</v>
      </c>
    </row>
    <row r="9" spans="1:30" ht="19.5" customHeight="1">
      <c r="A9" s="491"/>
      <c r="B9" s="450"/>
      <c r="C9" s="450"/>
      <c r="D9" s="450"/>
      <c r="E9" s="450"/>
      <c r="F9" s="85" t="s">
        <v>15</v>
      </c>
      <c r="G9" s="156">
        <v>0</v>
      </c>
      <c r="H9" s="157">
        <v>0</v>
      </c>
      <c r="I9" s="156">
        <v>0</v>
      </c>
      <c r="J9" s="157">
        <v>0</v>
      </c>
      <c r="K9" s="162">
        <v>0</v>
      </c>
      <c r="L9" s="156">
        <v>0</v>
      </c>
      <c r="M9" s="157">
        <v>0</v>
      </c>
      <c r="N9" s="156">
        <v>0</v>
      </c>
      <c r="O9" s="157">
        <v>0</v>
      </c>
      <c r="P9" s="162">
        <v>0</v>
      </c>
      <c r="Q9" s="163">
        <v>0</v>
      </c>
      <c r="R9" s="129">
        <v>0</v>
      </c>
      <c r="S9" s="163">
        <v>0</v>
      </c>
      <c r="T9" s="129">
        <v>0</v>
      </c>
      <c r="U9" s="162">
        <v>0</v>
      </c>
      <c r="V9" s="163">
        <v>0</v>
      </c>
      <c r="W9" s="129">
        <v>0</v>
      </c>
      <c r="X9" s="163">
        <v>0</v>
      </c>
      <c r="Y9" s="129">
        <v>0</v>
      </c>
      <c r="Z9" s="162">
        <v>0</v>
      </c>
      <c r="AA9" s="159">
        <f t="shared" si="0"/>
        <v>0</v>
      </c>
      <c r="AB9" s="129">
        <f t="shared" si="0"/>
        <v>0</v>
      </c>
      <c r="AC9" s="130">
        <f t="shared" si="0"/>
        <v>0</v>
      </c>
      <c r="AD9" s="131">
        <f t="shared" si="0"/>
        <v>0</v>
      </c>
    </row>
    <row r="10" spans="1:30" ht="19.5" customHeight="1">
      <c r="A10" s="491"/>
      <c r="B10" s="450"/>
      <c r="C10" s="450"/>
      <c r="D10" s="450"/>
      <c r="E10" s="450"/>
      <c r="F10" s="85" t="s">
        <v>12</v>
      </c>
      <c r="G10" s="156">
        <v>8</v>
      </c>
      <c r="H10" s="157">
        <v>1</v>
      </c>
      <c r="I10" s="156">
        <v>0</v>
      </c>
      <c r="J10" s="157">
        <v>0</v>
      </c>
      <c r="K10" s="162">
        <v>1</v>
      </c>
      <c r="L10" s="156">
        <v>4</v>
      </c>
      <c r="M10" s="157">
        <v>1.58</v>
      </c>
      <c r="N10" s="156">
        <v>0</v>
      </c>
      <c r="O10" s="157">
        <v>0</v>
      </c>
      <c r="P10" s="162">
        <v>1.58</v>
      </c>
      <c r="Q10" s="163">
        <v>0</v>
      </c>
      <c r="R10" s="129">
        <v>0</v>
      </c>
      <c r="S10" s="163">
        <v>0</v>
      </c>
      <c r="T10" s="129">
        <v>0</v>
      </c>
      <c r="U10" s="162">
        <v>0</v>
      </c>
      <c r="V10" s="163">
        <v>0</v>
      </c>
      <c r="W10" s="129">
        <v>0</v>
      </c>
      <c r="X10" s="163">
        <v>0</v>
      </c>
      <c r="Y10" s="129">
        <v>0</v>
      </c>
      <c r="Z10" s="162">
        <v>0</v>
      </c>
      <c r="AA10" s="159">
        <f t="shared" si="0"/>
        <v>12</v>
      </c>
      <c r="AB10" s="129">
        <f t="shared" si="0"/>
        <v>2.58</v>
      </c>
      <c r="AC10" s="130">
        <f t="shared" si="0"/>
        <v>0</v>
      </c>
      <c r="AD10" s="131">
        <f t="shared" si="0"/>
        <v>0</v>
      </c>
    </row>
    <row r="11" spans="1:30" ht="19.5" customHeight="1">
      <c r="A11" s="491"/>
      <c r="B11" s="450"/>
      <c r="C11" s="450"/>
      <c r="D11" s="450"/>
      <c r="E11" s="450"/>
      <c r="F11" s="85" t="s">
        <v>13</v>
      </c>
      <c r="G11" s="156">
        <v>0</v>
      </c>
      <c r="H11" s="157">
        <v>0</v>
      </c>
      <c r="I11" s="156">
        <v>0</v>
      </c>
      <c r="J11" s="157">
        <v>0</v>
      </c>
      <c r="K11" s="162">
        <v>0</v>
      </c>
      <c r="L11" s="156">
        <v>1</v>
      </c>
      <c r="M11" s="157">
        <v>0.3</v>
      </c>
      <c r="N11" s="156">
        <v>0</v>
      </c>
      <c r="O11" s="157">
        <v>0</v>
      </c>
      <c r="P11" s="162">
        <v>0.3</v>
      </c>
      <c r="Q11" s="163">
        <v>0</v>
      </c>
      <c r="R11" s="129">
        <v>0</v>
      </c>
      <c r="S11" s="163">
        <v>0</v>
      </c>
      <c r="T11" s="129">
        <v>0</v>
      </c>
      <c r="U11" s="162">
        <v>0</v>
      </c>
      <c r="V11" s="163">
        <v>0</v>
      </c>
      <c r="W11" s="129">
        <v>0</v>
      </c>
      <c r="X11" s="163">
        <v>0</v>
      </c>
      <c r="Y11" s="129">
        <v>0</v>
      </c>
      <c r="Z11" s="162">
        <v>0</v>
      </c>
      <c r="AA11" s="159">
        <f t="shared" si="0"/>
        <v>1</v>
      </c>
      <c r="AB11" s="129">
        <f t="shared" si="0"/>
        <v>0.3</v>
      </c>
      <c r="AC11" s="130">
        <f t="shared" si="0"/>
        <v>0</v>
      </c>
      <c r="AD11" s="131">
        <f t="shared" si="0"/>
        <v>0</v>
      </c>
    </row>
    <row r="12" spans="1:30" ht="19.5" customHeight="1" thickBot="1">
      <c r="A12" s="491"/>
      <c r="B12" s="451"/>
      <c r="C12" s="451"/>
      <c r="D12" s="451"/>
      <c r="E12" s="451"/>
      <c r="F12" s="86" t="s">
        <v>14</v>
      </c>
      <c r="G12" s="164">
        <v>1</v>
      </c>
      <c r="H12" s="165">
        <v>0.2</v>
      </c>
      <c r="I12" s="164">
        <v>0</v>
      </c>
      <c r="J12" s="165">
        <v>0</v>
      </c>
      <c r="K12" s="166">
        <v>0.2</v>
      </c>
      <c r="L12" s="164">
        <v>0</v>
      </c>
      <c r="M12" s="165">
        <v>0</v>
      </c>
      <c r="N12" s="164">
        <v>0</v>
      </c>
      <c r="O12" s="165">
        <v>0</v>
      </c>
      <c r="P12" s="166">
        <v>0</v>
      </c>
      <c r="Q12" s="167">
        <v>0</v>
      </c>
      <c r="R12" s="132">
        <v>0</v>
      </c>
      <c r="S12" s="167">
        <v>0</v>
      </c>
      <c r="T12" s="132">
        <v>0</v>
      </c>
      <c r="U12" s="166">
        <v>0</v>
      </c>
      <c r="V12" s="167">
        <v>0</v>
      </c>
      <c r="W12" s="132">
        <v>0</v>
      </c>
      <c r="X12" s="168">
        <v>0</v>
      </c>
      <c r="Y12" s="132">
        <v>0</v>
      </c>
      <c r="Z12" s="166">
        <v>0</v>
      </c>
      <c r="AA12" s="169">
        <f t="shared" si="0"/>
        <v>1</v>
      </c>
      <c r="AB12" s="132">
        <f t="shared" si="0"/>
        <v>0.2</v>
      </c>
      <c r="AC12" s="133">
        <f t="shared" si="0"/>
        <v>0</v>
      </c>
      <c r="AD12" s="134">
        <f t="shared" si="0"/>
        <v>0</v>
      </c>
    </row>
    <row r="13" spans="1:30" ht="19.5" customHeight="1" thickBot="1">
      <c r="A13" s="492"/>
      <c r="B13" s="455" t="s">
        <v>9</v>
      </c>
      <c r="C13" s="456"/>
      <c r="D13" s="456"/>
      <c r="E13" s="457"/>
      <c r="F13" s="17"/>
      <c r="G13" s="170">
        <f aca="true" t="shared" si="1" ref="G13:AD13">G8+G9+G10+G11+G12</f>
        <v>83</v>
      </c>
      <c r="H13" s="171">
        <f t="shared" si="1"/>
        <v>14.854999999999999</v>
      </c>
      <c r="I13" s="172">
        <f t="shared" si="1"/>
        <v>0</v>
      </c>
      <c r="J13" s="171">
        <f t="shared" si="1"/>
        <v>0</v>
      </c>
      <c r="K13" s="171">
        <f t="shared" si="1"/>
        <v>14.854999999999999</v>
      </c>
      <c r="L13" s="170">
        <f t="shared" si="1"/>
        <v>70</v>
      </c>
      <c r="M13" s="171">
        <f t="shared" si="1"/>
        <v>23.650000000000002</v>
      </c>
      <c r="N13" s="170">
        <f t="shared" si="1"/>
        <v>1</v>
      </c>
      <c r="O13" s="171">
        <f t="shared" si="1"/>
        <v>0.37</v>
      </c>
      <c r="P13" s="171">
        <f t="shared" si="1"/>
        <v>24.02</v>
      </c>
      <c r="Q13" s="172">
        <f t="shared" si="1"/>
        <v>72</v>
      </c>
      <c r="R13" s="172">
        <f t="shared" si="1"/>
        <v>55.94</v>
      </c>
      <c r="S13" s="172">
        <f t="shared" si="1"/>
        <v>0</v>
      </c>
      <c r="T13" s="171">
        <f t="shared" si="1"/>
        <v>0</v>
      </c>
      <c r="U13" s="171">
        <f t="shared" si="1"/>
        <v>55.94</v>
      </c>
      <c r="V13" s="172">
        <f t="shared" si="1"/>
        <v>200</v>
      </c>
      <c r="W13" s="171">
        <f t="shared" si="1"/>
        <v>525.6</v>
      </c>
      <c r="X13" s="170">
        <f t="shared" si="1"/>
        <v>0</v>
      </c>
      <c r="Y13" s="171">
        <f t="shared" si="1"/>
        <v>0</v>
      </c>
      <c r="Z13" s="171">
        <f t="shared" si="1"/>
        <v>525.6</v>
      </c>
      <c r="AA13" s="172">
        <f t="shared" si="1"/>
        <v>425</v>
      </c>
      <c r="AB13" s="171">
        <f t="shared" si="1"/>
        <v>620.0450000000001</v>
      </c>
      <c r="AC13" s="170">
        <f t="shared" si="1"/>
        <v>1</v>
      </c>
      <c r="AD13" s="173">
        <f t="shared" si="1"/>
        <v>0.37</v>
      </c>
    </row>
    <row r="14" spans="1:30" ht="19.5" customHeight="1">
      <c r="A14" s="490">
        <v>2</v>
      </c>
      <c r="B14" s="449" t="s">
        <v>28</v>
      </c>
      <c r="C14" s="449">
        <v>1711.74</v>
      </c>
      <c r="D14" s="449">
        <v>1706.25</v>
      </c>
      <c r="E14" s="449">
        <v>5.49</v>
      </c>
      <c r="F14" s="84" t="s">
        <v>11</v>
      </c>
      <c r="G14" s="60">
        <v>0</v>
      </c>
      <c r="H14" s="61">
        <v>0</v>
      </c>
      <c r="I14" s="60">
        <v>0</v>
      </c>
      <c r="J14" s="61">
        <v>0</v>
      </c>
      <c r="K14" s="87">
        <f>H14+J14</f>
        <v>0</v>
      </c>
      <c r="L14" s="60">
        <v>0</v>
      </c>
      <c r="M14" s="61">
        <v>0</v>
      </c>
      <c r="N14" s="60">
        <v>0</v>
      </c>
      <c r="O14" s="61">
        <v>0</v>
      </c>
      <c r="P14" s="87">
        <f>M14+O14</f>
        <v>0</v>
      </c>
      <c r="Q14" s="62">
        <v>0</v>
      </c>
      <c r="R14" s="61">
        <v>0</v>
      </c>
      <c r="S14" s="62">
        <v>0</v>
      </c>
      <c r="T14" s="61">
        <v>0</v>
      </c>
      <c r="U14" s="87">
        <f>R14+T14</f>
        <v>0</v>
      </c>
      <c r="V14" s="62">
        <v>110</v>
      </c>
      <c r="W14" s="61">
        <v>410</v>
      </c>
      <c r="X14" s="62">
        <v>0</v>
      </c>
      <c r="Y14" s="61">
        <v>0</v>
      </c>
      <c r="Z14" s="87">
        <f>W14+Y14</f>
        <v>410</v>
      </c>
      <c r="AA14" s="63">
        <f aca="true" t="shared" si="2" ref="AA14:AD18">G14+L14+Q14+V14</f>
        <v>110</v>
      </c>
      <c r="AB14" s="64">
        <f t="shared" si="2"/>
        <v>410</v>
      </c>
      <c r="AC14" s="65">
        <f t="shared" si="2"/>
        <v>0</v>
      </c>
      <c r="AD14" s="66">
        <f t="shared" si="2"/>
        <v>0</v>
      </c>
    </row>
    <row r="15" spans="1:30" ht="19.5" customHeight="1">
      <c r="A15" s="491"/>
      <c r="B15" s="450"/>
      <c r="C15" s="450"/>
      <c r="D15" s="450"/>
      <c r="E15" s="450"/>
      <c r="F15" s="85" t="s">
        <v>15</v>
      </c>
      <c r="G15" s="67">
        <v>0</v>
      </c>
      <c r="H15" s="68">
        <v>0</v>
      </c>
      <c r="I15" s="67">
        <v>0</v>
      </c>
      <c r="J15" s="68">
        <v>0</v>
      </c>
      <c r="K15" s="88">
        <f>H15+J15</f>
        <v>0</v>
      </c>
      <c r="L15" s="67">
        <v>0</v>
      </c>
      <c r="M15" s="68">
        <v>0</v>
      </c>
      <c r="N15" s="67">
        <v>0</v>
      </c>
      <c r="O15" s="68">
        <v>0</v>
      </c>
      <c r="P15" s="88">
        <f>M15+O15</f>
        <v>0</v>
      </c>
      <c r="Q15" s="69">
        <v>0</v>
      </c>
      <c r="R15" s="70">
        <v>0</v>
      </c>
      <c r="S15" s="69">
        <v>0</v>
      </c>
      <c r="T15" s="70">
        <v>0</v>
      </c>
      <c r="U15" s="88">
        <f>R15+T15</f>
        <v>0</v>
      </c>
      <c r="V15" s="69">
        <v>0</v>
      </c>
      <c r="W15" s="70">
        <v>0</v>
      </c>
      <c r="X15" s="69">
        <v>0</v>
      </c>
      <c r="Y15" s="70">
        <v>0</v>
      </c>
      <c r="Z15" s="88">
        <f>W15+Y15</f>
        <v>0</v>
      </c>
      <c r="AA15" s="71">
        <f t="shared" si="2"/>
        <v>0</v>
      </c>
      <c r="AB15" s="72">
        <f t="shared" si="2"/>
        <v>0</v>
      </c>
      <c r="AC15" s="73">
        <f t="shared" si="2"/>
        <v>0</v>
      </c>
      <c r="AD15" s="74">
        <f t="shared" si="2"/>
        <v>0</v>
      </c>
    </row>
    <row r="16" spans="1:30" ht="19.5" customHeight="1">
      <c r="A16" s="491"/>
      <c r="B16" s="450"/>
      <c r="C16" s="450"/>
      <c r="D16" s="450"/>
      <c r="E16" s="450"/>
      <c r="F16" s="85" t="s">
        <v>12</v>
      </c>
      <c r="G16" s="67">
        <v>0</v>
      </c>
      <c r="H16" s="68">
        <v>0</v>
      </c>
      <c r="I16" s="67">
        <v>0</v>
      </c>
      <c r="J16" s="68">
        <v>0</v>
      </c>
      <c r="K16" s="88">
        <f>H16+J16</f>
        <v>0</v>
      </c>
      <c r="L16" s="67">
        <v>0</v>
      </c>
      <c r="M16" s="68">
        <v>0</v>
      </c>
      <c r="N16" s="67">
        <v>0</v>
      </c>
      <c r="O16" s="68">
        <v>0</v>
      </c>
      <c r="P16" s="88">
        <f>M16+O16</f>
        <v>0</v>
      </c>
      <c r="Q16" s="69">
        <v>0</v>
      </c>
      <c r="R16" s="70">
        <v>0</v>
      </c>
      <c r="S16" s="69">
        <v>0</v>
      </c>
      <c r="T16" s="70">
        <v>0</v>
      </c>
      <c r="U16" s="88">
        <f>R16+T16</f>
        <v>0</v>
      </c>
      <c r="V16" s="69">
        <v>0</v>
      </c>
      <c r="W16" s="70">
        <v>0</v>
      </c>
      <c r="X16" s="69">
        <v>0</v>
      </c>
      <c r="Y16" s="70">
        <v>0</v>
      </c>
      <c r="Z16" s="88">
        <f>W16+Y16</f>
        <v>0</v>
      </c>
      <c r="AA16" s="71">
        <f t="shared" si="2"/>
        <v>0</v>
      </c>
      <c r="AB16" s="72">
        <f t="shared" si="2"/>
        <v>0</v>
      </c>
      <c r="AC16" s="73">
        <f t="shared" si="2"/>
        <v>0</v>
      </c>
      <c r="AD16" s="74">
        <f t="shared" si="2"/>
        <v>0</v>
      </c>
    </row>
    <row r="17" spans="1:30" ht="19.5" customHeight="1">
      <c r="A17" s="491"/>
      <c r="B17" s="450"/>
      <c r="C17" s="450"/>
      <c r="D17" s="450"/>
      <c r="E17" s="450"/>
      <c r="F17" s="85" t="s">
        <v>13</v>
      </c>
      <c r="G17" s="67">
        <v>0</v>
      </c>
      <c r="H17" s="68">
        <v>0</v>
      </c>
      <c r="I17" s="67">
        <v>0</v>
      </c>
      <c r="J17" s="68">
        <v>0</v>
      </c>
      <c r="K17" s="88">
        <f>H17+J17</f>
        <v>0</v>
      </c>
      <c r="L17" s="67">
        <v>0</v>
      </c>
      <c r="M17" s="68">
        <v>0</v>
      </c>
      <c r="N17" s="67">
        <v>0</v>
      </c>
      <c r="O17" s="68">
        <v>0</v>
      </c>
      <c r="P17" s="88">
        <f>M17+O17</f>
        <v>0</v>
      </c>
      <c r="Q17" s="69">
        <v>0</v>
      </c>
      <c r="R17" s="70">
        <v>0</v>
      </c>
      <c r="S17" s="69">
        <v>0</v>
      </c>
      <c r="T17" s="70">
        <v>0</v>
      </c>
      <c r="U17" s="88">
        <f>R17+T17</f>
        <v>0</v>
      </c>
      <c r="V17" s="69">
        <v>0</v>
      </c>
      <c r="W17" s="70">
        <v>0</v>
      </c>
      <c r="X17" s="69">
        <v>0</v>
      </c>
      <c r="Y17" s="70">
        <v>0</v>
      </c>
      <c r="Z17" s="88">
        <f>W17+Y17</f>
        <v>0</v>
      </c>
      <c r="AA17" s="71">
        <f t="shared" si="2"/>
        <v>0</v>
      </c>
      <c r="AB17" s="72">
        <f t="shared" si="2"/>
        <v>0</v>
      </c>
      <c r="AC17" s="73">
        <f t="shared" si="2"/>
        <v>0</v>
      </c>
      <c r="AD17" s="74">
        <f t="shared" si="2"/>
        <v>0</v>
      </c>
    </row>
    <row r="18" spans="1:30" ht="19.5" customHeight="1" thickBot="1">
      <c r="A18" s="491"/>
      <c r="B18" s="451"/>
      <c r="C18" s="451"/>
      <c r="D18" s="451"/>
      <c r="E18" s="451"/>
      <c r="F18" s="86" t="s">
        <v>14</v>
      </c>
      <c r="G18" s="75">
        <v>0</v>
      </c>
      <c r="H18" s="76">
        <v>0</v>
      </c>
      <c r="I18" s="75">
        <v>0</v>
      </c>
      <c r="J18" s="76">
        <v>0</v>
      </c>
      <c r="K18" s="89">
        <f>H18+J18</f>
        <v>0</v>
      </c>
      <c r="L18" s="75">
        <v>0</v>
      </c>
      <c r="M18" s="76">
        <v>0</v>
      </c>
      <c r="N18" s="75">
        <v>0</v>
      </c>
      <c r="O18" s="76">
        <v>0</v>
      </c>
      <c r="P18" s="89">
        <f>M18+O18</f>
        <v>0</v>
      </c>
      <c r="Q18" s="77">
        <v>0</v>
      </c>
      <c r="R18" s="78">
        <v>0</v>
      </c>
      <c r="S18" s="77">
        <v>0</v>
      </c>
      <c r="T18" s="78">
        <v>0</v>
      </c>
      <c r="U18" s="89">
        <v>0</v>
      </c>
      <c r="V18" s="77">
        <v>0</v>
      </c>
      <c r="W18" s="78">
        <v>0</v>
      </c>
      <c r="X18" s="79">
        <v>0</v>
      </c>
      <c r="Y18" s="78">
        <v>0</v>
      </c>
      <c r="Z18" s="89">
        <f>W18+Y18</f>
        <v>0</v>
      </c>
      <c r="AA18" s="80">
        <f t="shared" si="2"/>
        <v>0</v>
      </c>
      <c r="AB18" s="81">
        <f t="shared" si="2"/>
        <v>0</v>
      </c>
      <c r="AC18" s="82">
        <f t="shared" si="2"/>
        <v>0</v>
      </c>
      <c r="AD18" s="83">
        <f t="shared" si="2"/>
        <v>0</v>
      </c>
    </row>
    <row r="19" spans="1:30" ht="19.5" customHeight="1" thickBot="1">
      <c r="A19" s="492"/>
      <c r="B19" s="455" t="s">
        <v>9</v>
      </c>
      <c r="C19" s="456"/>
      <c r="D19" s="456"/>
      <c r="E19" s="457"/>
      <c r="F19" s="17"/>
      <c r="G19" s="34">
        <f aca="true" t="shared" si="3" ref="G19:AD19">G14+G15+G16+G17+G18</f>
        <v>0</v>
      </c>
      <c r="H19" s="18">
        <f t="shared" si="3"/>
        <v>0</v>
      </c>
      <c r="I19" s="17">
        <f t="shared" si="3"/>
        <v>0</v>
      </c>
      <c r="J19" s="18">
        <f t="shared" si="3"/>
        <v>0</v>
      </c>
      <c r="K19" s="18">
        <f t="shared" si="3"/>
        <v>0</v>
      </c>
      <c r="L19" s="34">
        <f t="shared" si="3"/>
        <v>0</v>
      </c>
      <c r="M19" s="18">
        <f t="shared" si="3"/>
        <v>0</v>
      </c>
      <c r="N19" s="34">
        <f t="shared" si="3"/>
        <v>0</v>
      </c>
      <c r="O19" s="18">
        <f t="shared" si="3"/>
        <v>0</v>
      </c>
      <c r="P19" s="18">
        <f t="shared" si="3"/>
        <v>0</v>
      </c>
      <c r="Q19" s="17">
        <f t="shared" si="3"/>
        <v>0</v>
      </c>
      <c r="R19" s="17">
        <f t="shared" si="3"/>
        <v>0</v>
      </c>
      <c r="S19" s="17">
        <f t="shared" si="3"/>
        <v>0</v>
      </c>
      <c r="T19" s="18">
        <f t="shared" si="3"/>
        <v>0</v>
      </c>
      <c r="U19" s="18">
        <f t="shared" si="3"/>
        <v>0</v>
      </c>
      <c r="V19" s="17">
        <f t="shared" si="3"/>
        <v>110</v>
      </c>
      <c r="W19" s="18">
        <f t="shared" si="3"/>
        <v>410</v>
      </c>
      <c r="X19" s="34">
        <f t="shared" si="3"/>
        <v>0</v>
      </c>
      <c r="Y19" s="18">
        <f t="shared" si="3"/>
        <v>0</v>
      </c>
      <c r="Z19" s="18">
        <f t="shared" si="3"/>
        <v>410</v>
      </c>
      <c r="AA19" s="90">
        <f t="shared" si="3"/>
        <v>110</v>
      </c>
      <c r="AB19" s="91">
        <f t="shared" si="3"/>
        <v>410</v>
      </c>
      <c r="AC19" s="92">
        <f t="shared" si="3"/>
        <v>0</v>
      </c>
      <c r="AD19" s="93">
        <f t="shared" si="3"/>
        <v>0</v>
      </c>
    </row>
    <row r="20" spans="1:30" ht="19.5" customHeight="1">
      <c r="A20" s="490">
        <v>3</v>
      </c>
      <c r="B20" s="449" t="s">
        <v>29</v>
      </c>
      <c r="C20" s="449">
        <f>D20+E20</f>
        <v>17047.920000000002</v>
      </c>
      <c r="D20" s="449">
        <v>15753.52</v>
      </c>
      <c r="E20" s="449">
        <v>1294.4</v>
      </c>
      <c r="F20" s="84" t="s">
        <v>11</v>
      </c>
      <c r="G20" s="60">
        <v>2617</v>
      </c>
      <c r="H20" s="61">
        <v>351.7</v>
      </c>
      <c r="I20" s="60">
        <v>2</v>
      </c>
      <c r="J20" s="61">
        <v>0.2</v>
      </c>
      <c r="K20" s="87">
        <v>351.9</v>
      </c>
      <c r="L20" s="60">
        <v>3546</v>
      </c>
      <c r="M20" s="61">
        <v>1100.7</v>
      </c>
      <c r="N20" s="60">
        <v>5</v>
      </c>
      <c r="O20" s="61">
        <v>1.7</v>
      </c>
      <c r="P20" s="87">
        <v>1105.4</v>
      </c>
      <c r="Q20" s="62">
        <v>1079</v>
      </c>
      <c r="R20" s="61">
        <v>753.5</v>
      </c>
      <c r="S20" s="62">
        <v>3</v>
      </c>
      <c r="T20" s="61">
        <v>1.8</v>
      </c>
      <c r="U20" s="87">
        <v>755.3</v>
      </c>
      <c r="V20" s="62">
        <v>345</v>
      </c>
      <c r="W20" s="61">
        <v>773.3</v>
      </c>
      <c r="X20" s="62">
        <v>21</v>
      </c>
      <c r="Y20" s="61">
        <v>162</v>
      </c>
      <c r="Z20" s="87">
        <v>935.3</v>
      </c>
      <c r="AA20" s="63">
        <f aca="true" t="shared" si="4" ref="AA20:AD24">G20+L20+Q20+V20</f>
        <v>7587</v>
      </c>
      <c r="AB20" s="64">
        <f t="shared" si="4"/>
        <v>2979.2</v>
      </c>
      <c r="AC20" s="65">
        <f t="shared" si="4"/>
        <v>31</v>
      </c>
      <c r="AD20" s="66">
        <f t="shared" si="4"/>
        <v>165.7</v>
      </c>
    </row>
    <row r="21" spans="1:30" ht="19.5" customHeight="1">
      <c r="A21" s="491"/>
      <c r="B21" s="450"/>
      <c r="C21" s="450"/>
      <c r="D21" s="450"/>
      <c r="E21" s="450"/>
      <c r="F21" s="85" t="s">
        <v>15</v>
      </c>
      <c r="G21" s="67">
        <v>1187</v>
      </c>
      <c r="H21" s="68">
        <v>152.7</v>
      </c>
      <c r="I21" s="67">
        <v>0</v>
      </c>
      <c r="J21" s="68">
        <v>0</v>
      </c>
      <c r="K21" s="88">
        <v>152.7</v>
      </c>
      <c r="L21" s="67">
        <v>1067</v>
      </c>
      <c r="M21" s="68">
        <v>288.2</v>
      </c>
      <c r="N21" s="67">
        <v>0</v>
      </c>
      <c r="O21" s="68">
        <v>0</v>
      </c>
      <c r="P21" s="88">
        <v>288.2</v>
      </c>
      <c r="Q21" s="69">
        <v>223</v>
      </c>
      <c r="R21" s="70">
        <v>140.2</v>
      </c>
      <c r="S21" s="69">
        <v>1</v>
      </c>
      <c r="T21" s="70">
        <v>0.5</v>
      </c>
      <c r="U21" s="88">
        <v>140.7</v>
      </c>
      <c r="V21" s="69">
        <v>51</v>
      </c>
      <c r="W21" s="70">
        <v>109.2</v>
      </c>
      <c r="X21" s="69">
        <v>1</v>
      </c>
      <c r="Y21" s="70">
        <v>1.6</v>
      </c>
      <c r="Z21" s="88">
        <v>110.8</v>
      </c>
      <c r="AA21" s="71">
        <f t="shared" si="4"/>
        <v>2528</v>
      </c>
      <c r="AB21" s="72">
        <f t="shared" si="4"/>
        <v>690.3</v>
      </c>
      <c r="AC21" s="73">
        <f t="shared" si="4"/>
        <v>2</v>
      </c>
      <c r="AD21" s="74">
        <f t="shared" si="4"/>
        <v>2.1</v>
      </c>
    </row>
    <row r="22" spans="1:30" ht="19.5" customHeight="1">
      <c r="A22" s="491"/>
      <c r="B22" s="450"/>
      <c r="C22" s="450"/>
      <c r="D22" s="450"/>
      <c r="E22" s="450"/>
      <c r="F22" s="85" t="s">
        <v>12</v>
      </c>
      <c r="G22" s="67">
        <v>390</v>
      </c>
      <c r="H22" s="68">
        <v>17.5</v>
      </c>
      <c r="I22" s="67">
        <v>0</v>
      </c>
      <c r="J22" s="68">
        <v>0</v>
      </c>
      <c r="K22" s="88">
        <v>17.5</v>
      </c>
      <c r="L22" s="67">
        <v>159</v>
      </c>
      <c r="M22" s="68">
        <v>63.3</v>
      </c>
      <c r="N22" s="67">
        <v>0</v>
      </c>
      <c r="O22" s="68">
        <v>0</v>
      </c>
      <c r="P22" s="88">
        <v>63.3</v>
      </c>
      <c r="Q22" s="69">
        <v>8</v>
      </c>
      <c r="R22" s="70">
        <v>8</v>
      </c>
      <c r="S22" s="69">
        <v>0</v>
      </c>
      <c r="T22" s="70">
        <v>0</v>
      </c>
      <c r="U22" s="88">
        <v>8</v>
      </c>
      <c r="V22" s="69">
        <v>59</v>
      </c>
      <c r="W22" s="70">
        <v>50.9</v>
      </c>
      <c r="X22" s="69">
        <v>0</v>
      </c>
      <c r="Y22" s="70">
        <v>0</v>
      </c>
      <c r="Z22" s="88">
        <v>50.9</v>
      </c>
      <c r="AA22" s="71">
        <f t="shared" si="4"/>
        <v>616</v>
      </c>
      <c r="AB22" s="72">
        <f t="shared" si="4"/>
        <v>139.7</v>
      </c>
      <c r="AC22" s="73">
        <f t="shared" si="4"/>
        <v>0</v>
      </c>
      <c r="AD22" s="74">
        <f t="shared" si="4"/>
        <v>0</v>
      </c>
    </row>
    <row r="23" spans="1:30" ht="19.5" customHeight="1">
      <c r="A23" s="491"/>
      <c r="B23" s="450"/>
      <c r="C23" s="450"/>
      <c r="D23" s="450"/>
      <c r="E23" s="450"/>
      <c r="F23" s="85" t="s">
        <v>13</v>
      </c>
      <c r="G23" s="67">
        <v>126</v>
      </c>
      <c r="H23" s="68">
        <v>14.3</v>
      </c>
      <c r="I23" s="67">
        <v>11</v>
      </c>
      <c r="J23" s="68">
        <v>1.2</v>
      </c>
      <c r="K23" s="88">
        <v>15.5</v>
      </c>
      <c r="L23" s="67">
        <v>71</v>
      </c>
      <c r="M23" s="68">
        <v>22.8</v>
      </c>
      <c r="N23" s="67">
        <v>0</v>
      </c>
      <c r="O23" s="68">
        <v>0</v>
      </c>
      <c r="P23" s="88">
        <v>22.8</v>
      </c>
      <c r="Q23" s="69">
        <v>30</v>
      </c>
      <c r="R23" s="70">
        <v>21.5</v>
      </c>
      <c r="S23" s="69">
        <v>1</v>
      </c>
      <c r="T23" s="70">
        <v>0.8</v>
      </c>
      <c r="U23" s="88">
        <v>22.3</v>
      </c>
      <c r="V23" s="69">
        <v>124</v>
      </c>
      <c r="W23" s="70">
        <v>750.3</v>
      </c>
      <c r="X23" s="69">
        <v>0</v>
      </c>
      <c r="Y23" s="70">
        <v>0</v>
      </c>
      <c r="Z23" s="88">
        <v>750.3</v>
      </c>
      <c r="AA23" s="71">
        <f t="shared" si="4"/>
        <v>351</v>
      </c>
      <c r="AB23" s="72">
        <f t="shared" si="4"/>
        <v>808.9</v>
      </c>
      <c r="AC23" s="73">
        <f t="shared" si="4"/>
        <v>12</v>
      </c>
      <c r="AD23" s="74">
        <f t="shared" si="4"/>
        <v>2</v>
      </c>
    </row>
    <row r="24" spans="1:30" ht="19.5" customHeight="1" thickBot="1">
      <c r="A24" s="491"/>
      <c r="B24" s="451"/>
      <c r="C24" s="451"/>
      <c r="D24" s="451"/>
      <c r="E24" s="451"/>
      <c r="F24" s="86" t="s">
        <v>14</v>
      </c>
      <c r="G24" s="75">
        <v>64</v>
      </c>
      <c r="H24" s="76">
        <v>7.2</v>
      </c>
      <c r="I24" s="75">
        <v>0</v>
      </c>
      <c r="J24" s="76">
        <v>0</v>
      </c>
      <c r="K24" s="89">
        <v>7.2</v>
      </c>
      <c r="L24" s="75">
        <v>32</v>
      </c>
      <c r="M24" s="76">
        <v>9.7</v>
      </c>
      <c r="N24" s="75">
        <v>0</v>
      </c>
      <c r="O24" s="76">
        <v>0</v>
      </c>
      <c r="P24" s="89">
        <v>9.7</v>
      </c>
      <c r="Q24" s="77">
        <v>12</v>
      </c>
      <c r="R24" s="78">
        <v>8.5</v>
      </c>
      <c r="S24" s="77">
        <v>0</v>
      </c>
      <c r="T24" s="78">
        <v>0</v>
      </c>
      <c r="U24" s="89">
        <v>8.5</v>
      </c>
      <c r="V24" s="77">
        <v>61</v>
      </c>
      <c r="W24" s="78">
        <v>111.6</v>
      </c>
      <c r="X24" s="79">
        <v>20</v>
      </c>
      <c r="Y24" s="78">
        <v>30</v>
      </c>
      <c r="Z24" s="89">
        <v>141.6</v>
      </c>
      <c r="AA24" s="80">
        <f t="shared" si="4"/>
        <v>169</v>
      </c>
      <c r="AB24" s="81">
        <f t="shared" si="4"/>
        <v>137</v>
      </c>
      <c r="AC24" s="82">
        <f t="shared" si="4"/>
        <v>20</v>
      </c>
      <c r="AD24" s="83">
        <f t="shared" si="4"/>
        <v>30</v>
      </c>
    </row>
    <row r="25" spans="1:30" ht="19.5" customHeight="1" thickBot="1">
      <c r="A25" s="492"/>
      <c r="B25" s="455" t="s">
        <v>9</v>
      </c>
      <c r="C25" s="456"/>
      <c r="D25" s="456"/>
      <c r="E25" s="457"/>
      <c r="F25" s="17"/>
      <c r="G25" s="34">
        <f aca="true" t="shared" si="5" ref="G25:AD25">G20+G21+G22+G23+G24</f>
        <v>4384</v>
      </c>
      <c r="H25" s="18">
        <f t="shared" si="5"/>
        <v>543.4</v>
      </c>
      <c r="I25" s="17">
        <f t="shared" si="5"/>
        <v>13</v>
      </c>
      <c r="J25" s="18">
        <f t="shared" si="5"/>
        <v>1.4</v>
      </c>
      <c r="K25" s="18">
        <f t="shared" si="5"/>
        <v>544.8</v>
      </c>
      <c r="L25" s="34">
        <f t="shared" si="5"/>
        <v>4875</v>
      </c>
      <c r="M25" s="18">
        <f t="shared" si="5"/>
        <v>1484.7</v>
      </c>
      <c r="N25" s="34">
        <f t="shared" si="5"/>
        <v>5</v>
      </c>
      <c r="O25" s="18">
        <f t="shared" si="5"/>
        <v>1.7</v>
      </c>
      <c r="P25" s="18">
        <f t="shared" si="5"/>
        <v>1489.4</v>
      </c>
      <c r="Q25" s="17">
        <f t="shared" si="5"/>
        <v>1352</v>
      </c>
      <c r="R25" s="17">
        <f t="shared" si="5"/>
        <v>931.7</v>
      </c>
      <c r="S25" s="17">
        <f t="shared" si="5"/>
        <v>5</v>
      </c>
      <c r="T25" s="18">
        <f t="shared" si="5"/>
        <v>3.0999999999999996</v>
      </c>
      <c r="U25" s="18">
        <f t="shared" si="5"/>
        <v>934.8</v>
      </c>
      <c r="V25" s="17">
        <f t="shared" si="5"/>
        <v>640</v>
      </c>
      <c r="W25" s="18">
        <f t="shared" si="5"/>
        <v>1795.2999999999997</v>
      </c>
      <c r="X25" s="34">
        <f t="shared" si="5"/>
        <v>42</v>
      </c>
      <c r="Y25" s="18">
        <f t="shared" si="5"/>
        <v>193.6</v>
      </c>
      <c r="Z25" s="18">
        <f t="shared" si="5"/>
        <v>1988.8999999999999</v>
      </c>
      <c r="AA25" s="90">
        <f t="shared" si="5"/>
        <v>11251</v>
      </c>
      <c r="AB25" s="91">
        <f t="shared" si="5"/>
        <v>4755.099999999999</v>
      </c>
      <c r="AC25" s="92">
        <f t="shared" si="5"/>
        <v>65</v>
      </c>
      <c r="AD25" s="93">
        <f t="shared" si="5"/>
        <v>199.79999999999998</v>
      </c>
    </row>
    <row r="26" spans="1:30" ht="19.5" customHeight="1">
      <c r="A26" s="490">
        <v>4</v>
      </c>
      <c r="B26" s="449" t="s">
        <v>30</v>
      </c>
      <c r="C26" s="449">
        <f>D26+E26</f>
        <v>3542.91</v>
      </c>
      <c r="D26" s="449">
        <v>3542.81</v>
      </c>
      <c r="E26" s="449">
        <v>0.1</v>
      </c>
      <c r="F26" s="84" t="s">
        <v>11</v>
      </c>
      <c r="G26" s="60">
        <v>0</v>
      </c>
      <c r="H26" s="61">
        <v>0</v>
      </c>
      <c r="I26" s="60">
        <v>0</v>
      </c>
      <c r="J26" s="61">
        <v>0</v>
      </c>
      <c r="K26" s="87">
        <v>0</v>
      </c>
      <c r="L26" s="60">
        <v>0</v>
      </c>
      <c r="M26" s="61">
        <v>0</v>
      </c>
      <c r="N26" s="60">
        <v>0</v>
      </c>
      <c r="O26" s="61">
        <v>0</v>
      </c>
      <c r="P26" s="87">
        <v>0</v>
      </c>
      <c r="Q26" s="62">
        <v>0</v>
      </c>
      <c r="R26" s="61">
        <v>0</v>
      </c>
      <c r="S26" s="62">
        <v>0</v>
      </c>
      <c r="T26" s="61">
        <v>0</v>
      </c>
      <c r="U26" s="87">
        <v>0</v>
      </c>
      <c r="V26" s="62">
        <v>0</v>
      </c>
      <c r="W26" s="61">
        <v>0</v>
      </c>
      <c r="X26" s="62">
        <v>0</v>
      </c>
      <c r="Y26" s="61">
        <v>0</v>
      </c>
      <c r="Z26" s="87">
        <v>0</v>
      </c>
      <c r="AA26" s="63">
        <f aca="true" t="shared" si="6" ref="AA26:AD30">G26+L26+Q26+V26</f>
        <v>0</v>
      </c>
      <c r="AB26" s="64">
        <f t="shared" si="6"/>
        <v>0</v>
      </c>
      <c r="AC26" s="65">
        <f t="shared" si="6"/>
        <v>0</v>
      </c>
      <c r="AD26" s="66">
        <f t="shared" si="6"/>
        <v>0</v>
      </c>
    </row>
    <row r="27" spans="1:30" ht="19.5" customHeight="1">
      <c r="A27" s="491"/>
      <c r="B27" s="450"/>
      <c r="C27" s="450"/>
      <c r="D27" s="450"/>
      <c r="E27" s="450"/>
      <c r="F27" s="85" t="s">
        <v>15</v>
      </c>
      <c r="G27" s="67">
        <v>0</v>
      </c>
      <c r="H27" s="68">
        <v>0</v>
      </c>
      <c r="I27" s="67">
        <v>0</v>
      </c>
      <c r="J27" s="68">
        <v>0</v>
      </c>
      <c r="K27" s="88">
        <v>0</v>
      </c>
      <c r="L27" s="67">
        <v>0</v>
      </c>
      <c r="M27" s="68">
        <v>0</v>
      </c>
      <c r="N27" s="67">
        <v>0</v>
      </c>
      <c r="O27" s="68">
        <v>0</v>
      </c>
      <c r="P27" s="88">
        <v>0</v>
      </c>
      <c r="Q27" s="69">
        <v>0</v>
      </c>
      <c r="R27" s="70">
        <v>0</v>
      </c>
      <c r="S27" s="69">
        <v>0</v>
      </c>
      <c r="T27" s="70">
        <v>0</v>
      </c>
      <c r="U27" s="88">
        <v>0</v>
      </c>
      <c r="V27" s="69">
        <v>0</v>
      </c>
      <c r="W27" s="70">
        <v>0</v>
      </c>
      <c r="X27" s="69">
        <v>0</v>
      </c>
      <c r="Y27" s="70">
        <v>0</v>
      </c>
      <c r="Z27" s="88">
        <v>0</v>
      </c>
      <c r="AA27" s="71">
        <f t="shared" si="6"/>
        <v>0</v>
      </c>
      <c r="AB27" s="72">
        <f t="shared" si="6"/>
        <v>0</v>
      </c>
      <c r="AC27" s="73">
        <f t="shared" si="6"/>
        <v>0</v>
      </c>
      <c r="AD27" s="74">
        <f t="shared" si="6"/>
        <v>0</v>
      </c>
    </row>
    <row r="28" spans="1:30" ht="19.5" customHeight="1">
      <c r="A28" s="491"/>
      <c r="B28" s="450"/>
      <c r="C28" s="450"/>
      <c r="D28" s="450"/>
      <c r="E28" s="450"/>
      <c r="F28" s="85" t="s">
        <v>12</v>
      </c>
      <c r="G28" s="67">
        <v>0</v>
      </c>
      <c r="H28" s="68">
        <v>0</v>
      </c>
      <c r="I28" s="67">
        <v>0</v>
      </c>
      <c r="J28" s="68">
        <v>0</v>
      </c>
      <c r="K28" s="88">
        <v>0</v>
      </c>
      <c r="L28" s="67">
        <v>0</v>
      </c>
      <c r="M28" s="68">
        <v>0</v>
      </c>
      <c r="N28" s="67">
        <v>0</v>
      </c>
      <c r="O28" s="68">
        <v>0</v>
      </c>
      <c r="P28" s="88">
        <v>0</v>
      </c>
      <c r="Q28" s="69">
        <v>0</v>
      </c>
      <c r="R28" s="70">
        <v>0</v>
      </c>
      <c r="S28" s="69">
        <v>0</v>
      </c>
      <c r="T28" s="70">
        <v>0</v>
      </c>
      <c r="U28" s="88">
        <v>0</v>
      </c>
      <c r="V28" s="69">
        <v>0</v>
      </c>
      <c r="W28" s="70">
        <v>0</v>
      </c>
      <c r="X28" s="69">
        <v>0</v>
      </c>
      <c r="Y28" s="70">
        <v>0</v>
      </c>
      <c r="Z28" s="88">
        <v>0</v>
      </c>
      <c r="AA28" s="71">
        <f t="shared" si="6"/>
        <v>0</v>
      </c>
      <c r="AB28" s="72">
        <f t="shared" si="6"/>
        <v>0</v>
      </c>
      <c r="AC28" s="73">
        <f t="shared" si="6"/>
        <v>0</v>
      </c>
      <c r="AD28" s="74">
        <f t="shared" si="6"/>
        <v>0</v>
      </c>
    </row>
    <row r="29" spans="1:30" ht="19.5" customHeight="1">
      <c r="A29" s="491"/>
      <c r="B29" s="450"/>
      <c r="C29" s="450"/>
      <c r="D29" s="450"/>
      <c r="E29" s="450"/>
      <c r="F29" s="85" t="s">
        <v>13</v>
      </c>
      <c r="G29" s="67">
        <v>0</v>
      </c>
      <c r="H29" s="68">
        <v>0</v>
      </c>
      <c r="I29" s="67">
        <v>0</v>
      </c>
      <c r="J29" s="68">
        <v>0</v>
      </c>
      <c r="K29" s="88">
        <v>0</v>
      </c>
      <c r="L29" s="67">
        <v>0</v>
      </c>
      <c r="M29" s="68">
        <v>0</v>
      </c>
      <c r="N29" s="67">
        <v>0</v>
      </c>
      <c r="O29" s="68">
        <v>0</v>
      </c>
      <c r="P29" s="88">
        <v>0</v>
      </c>
      <c r="Q29" s="69">
        <v>0</v>
      </c>
      <c r="R29" s="70">
        <v>0</v>
      </c>
      <c r="S29" s="69">
        <v>0</v>
      </c>
      <c r="T29" s="70">
        <v>0</v>
      </c>
      <c r="U29" s="88">
        <v>0</v>
      </c>
      <c r="V29" s="69">
        <v>0</v>
      </c>
      <c r="W29" s="70">
        <v>0</v>
      </c>
      <c r="X29" s="69">
        <v>0</v>
      </c>
      <c r="Y29" s="70">
        <v>0</v>
      </c>
      <c r="Z29" s="88">
        <v>0</v>
      </c>
      <c r="AA29" s="71">
        <f t="shared" si="6"/>
        <v>0</v>
      </c>
      <c r="AB29" s="72">
        <f t="shared" si="6"/>
        <v>0</v>
      </c>
      <c r="AC29" s="73">
        <f t="shared" si="6"/>
        <v>0</v>
      </c>
      <c r="AD29" s="74">
        <f t="shared" si="6"/>
        <v>0</v>
      </c>
    </row>
    <row r="30" spans="1:30" ht="19.5" customHeight="1" thickBot="1">
      <c r="A30" s="491"/>
      <c r="B30" s="451"/>
      <c r="C30" s="451"/>
      <c r="D30" s="451"/>
      <c r="E30" s="451"/>
      <c r="F30" s="86" t="s">
        <v>14</v>
      </c>
      <c r="G30" s="75">
        <v>0</v>
      </c>
      <c r="H30" s="76">
        <v>0</v>
      </c>
      <c r="I30" s="75">
        <v>0</v>
      </c>
      <c r="J30" s="76">
        <v>0</v>
      </c>
      <c r="K30" s="89">
        <v>0</v>
      </c>
      <c r="L30" s="75">
        <v>0</v>
      </c>
      <c r="M30" s="76">
        <v>0</v>
      </c>
      <c r="N30" s="75">
        <v>0</v>
      </c>
      <c r="O30" s="76">
        <v>0</v>
      </c>
      <c r="P30" s="89">
        <v>0</v>
      </c>
      <c r="Q30" s="77">
        <v>0</v>
      </c>
      <c r="R30" s="78">
        <v>0</v>
      </c>
      <c r="S30" s="77">
        <v>0</v>
      </c>
      <c r="T30" s="78">
        <v>0</v>
      </c>
      <c r="U30" s="89">
        <v>0</v>
      </c>
      <c r="V30" s="77">
        <v>0</v>
      </c>
      <c r="W30" s="78">
        <v>0</v>
      </c>
      <c r="X30" s="79">
        <v>0</v>
      </c>
      <c r="Y30" s="78">
        <v>0</v>
      </c>
      <c r="Z30" s="89">
        <v>0</v>
      </c>
      <c r="AA30" s="80">
        <f t="shared" si="6"/>
        <v>0</v>
      </c>
      <c r="AB30" s="81">
        <f t="shared" si="6"/>
        <v>0</v>
      </c>
      <c r="AC30" s="82">
        <f t="shared" si="6"/>
        <v>0</v>
      </c>
      <c r="AD30" s="83">
        <f t="shared" si="6"/>
        <v>0</v>
      </c>
    </row>
    <row r="31" spans="1:30" ht="19.5" customHeight="1" thickBot="1">
      <c r="A31" s="492"/>
      <c r="B31" s="455" t="s">
        <v>9</v>
      </c>
      <c r="C31" s="456"/>
      <c r="D31" s="456"/>
      <c r="E31" s="457"/>
      <c r="F31" s="17"/>
      <c r="G31" s="34">
        <f aca="true" t="shared" si="7" ref="G31:AD31">G26+G27+G28+G29+G30</f>
        <v>0</v>
      </c>
      <c r="H31" s="18">
        <f t="shared" si="7"/>
        <v>0</v>
      </c>
      <c r="I31" s="17">
        <f t="shared" si="7"/>
        <v>0</v>
      </c>
      <c r="J31" s="18">
        <f t="shared" si="7"/>
        <v>0</v>
      </c>
      <c r="K31" s="18">
        <f t="shared" si="7"/>
        <v>0</v>
      </c>
      <c r="L31" s="34">
        <f t="shared" si="7"/>
        <v>0</v>
      </c>
      <c r="M31" s="18">
        <f t="shared" si="7"/>
        <v>0</v>
      </c>
      <c r="N31" s="34">
        <f t="shared" si="7"/>
        <v>0</v>
      </c>
      <c r="O31" s="18">
        <f t="shared" si="7"/>
        <v>0</v>
      </c>
      <c r="P31" s="18">
        <f t="shared" si="7"/>
        <v>0</v>
      </c>
      <c r="Q31" s="17">
        <f t="shared" si="7"/>
        <v>0</v>
      </c>
      <c r="R31" s="17">
        <f t="shared" si="7"/>
        <v>0</v>
      </c>
      <c r="S31" s="17">
        <f t="shared" si="7"/>
        <v>0</v>
      </c>
      <c r="T31" s="18">
        <f t="shared" si="7"/>
        <v>0</v>
      </c>
      <c r="U31" s="18">
        <f t="shared" si="7"/>
        <v>0</v>
      </c>
      <c r="V31" s="17">
        <f t="shared" si="7"/>
        <v>0</v>
      </c>
      <c r="W31" s="18">
        <f t="shared" si="7"/>
        <v>0</v>
      </c>
      <c r="X31" s="34">
        <f t="shared" si="7"/>
        <v>0</v>
      </c>
      <c r="Y31" s="18">
        <f t="shared" si="7"/>
        <v>0</v>
      </c>
      <c r="Z31" s="18">
        <f t="shared" si="7"/>
        <v>0</v>
      </c>
      <c r="AA31" s="90">
        <f t="shared" si="7"/>
        <v>0</v>
      </c>
      <c r="AB31" s="91">
        <f t="shared" si="7"/>
        <v>0</v>
      </c>
      <c r="AC31" s="92">
        <f t="shared" si="7"/>
        <v>0</v>
      </c>
      <c r="AD31" s="93">
        <f t="shared" si="7"/>
        <v>0</v>
      </c>
    </row>
    <row r="32" spans="1:30" ht="19.5" customHeight="1">
      <c r="A32" s="490">
        <v>5</v>
      </c>
      <c r="B32" s="449" t="s">
        <v>31</v>
      </c>
      <c r="C32" s="449">
        <f>D32+E32</f>
        <v>86.99</v>
      </c>
      <c r="D32" s="449">
        <v>86.99</v>
      </c>
      <c r="E32" s="449">
        <v>0</v>
      </c>
      <c r="F32" s="84" t="s">
        <v>11</v>
      </c>
      <c r="G32" s="60">
        <v>0</v>
      </c>
      <c r="H32" s="61">
        <v>0</v>
      </c>
      <c r="I32" s="60">
        <v>0</v>
      </c>
      <c r="J32" s="61">
        <v>0</v>
      </c>
      <c r="K32" s="87">
        <v>0</v>
      </c>
      <c r="L32" s="60">
        <v>0</v>
      </c>
      <c r="M32" s="61">
        <v>0</v>
      </c>
      <c r="N32" s="60">
        <v>0</v>
      </c>
      <c r="O32" s="61">
        <v>0</v>
      </c>
      <c r="P32" s="87">
        <v>0</v>
      </c>
      <c r="Q32" s="62">
        <v>0</v>
      </c>
      <c r="R32" s="61">
        <v>0</v>
      </c>
      <c r="S32" s="62">
        <v>0</v>
      </c>
      <c r="T32" s="61">
        <v>0</v>
      </c>
      <c r="U32" s="87">
        <v>0</v>
      </c>
      <c r="V32" s="62">
        <v>0</v>
      </c>
      <c r="W32" s="61">
        <v>0</v>
      </c>
      <c r="X32" s="62">
        <v>0</v>
      </c>
      <c r="Y32" s="61">
        <v>0</v>
      </c>
      <c r="Z32" s="87">
        <v>0</v>
      </c>
      <c r="AA32" s="63">
        <f aca="true" t="shared" si="8" ref="AA32:AD36">G32+L32+Q32+V32</f>
        <v>0</v>
      </c>
      <c r="AB32" s="64">
        <f t="shared" si="8"/>
        <v>0</v>
      </c>
      <c r="AC32" s="65">
        <f t="shared" si="8"/>
        <v>0</v>
      </c>
      <c r="AD32" s="66">
        <f t="shared" si="8"/>
        <v>0</v>
      </c>
    </row>
    <row r="33" spans="1:30" ht="19.5" customHeight="1">
      <c r="A33" s="491"/>
      <c r="B33" s="450"/>
      <c r="C33" s="450"/>
      <c r="D33" s="450"/>
      <c r="E33" s="450"/>
      <c r="F33" s="85" t="s">
        <v>15</v>
      </c>
      <c r="G33" s="67">
        <v>0</v>
      </c>
      <c r="H33" s="68">
        <v>0</v>
      </c>
      <c r="I33" s="67">
        <v>0</v>
      </c>
      <c r="J33" s="68">
        <v>0</v>
      </c>
      <c r="K33" s="88">
        <v>0</v>
      </c>
      <c r="L33" s="67">
        <v>0</v>
      </c>
      <c r="M33" s="68">
        <v>0</v>
      </c>
      <c r="N33" s="67">
        <v>0</v>
      </c>
      <c r="O33" s="68">
        <v>0</v>
      </c>
      <c r="P33" s="88">
        <v>0</v>
      </c>
      <c r="Q33" s="69">
        <v>0</v>
      </c>
      <c r="R33" s="70">
        <v>0</v>
      </c>
      <c r="S33" s="69">
        <v>0</v>
      </c>
      <c r="T33" s="70">
        <v>0</v>
      </c>
      <c r="U33" s="88">
        <v>0</v>
      </c>
      <c r="V33" s="69">
        <v>0</v>
      </c>
      <c r="W33" s="70">
        <v>0</v>
      </c>
      <c r="X33" s="69">
        <v>0</v>
      </c>
      <c r="Y33" s="70">
        <v>0</v>
      </c>
      <c r="Z33" s="88">
        <v>0</v>
      </c>
      <c r="AA33" s="71">
        <f t="shared" si="8"/>
        <v>0</v>
      </c>
      <c r="AB33" s="72">
        <f t="shared" si="8"/>
        <v>0</v>
      </c>
      <c r="AC33" s="73">
        <f t="shared" si="8"/>
        <v>0</v>
      </c>
      <c r="AD33" s="74">
        <f t="shared" si="8"/>
        <v>0</v>
      </c>
    </row>
    <row r="34" spans="1:30" ht="19.5" customHeight="1">
      <c r="A34" s="491"/>
      <c r="B34" s="450"/>
      <c r="C34" s="450"/>
      <c r="D34" s="450"/>
      <c r="E34" s="450"/>
      <c r="F34" s="85" t="s">
        <v>12</v>
      </c>
      <c r="G34" s="67">
        <v>0</v>
      </c>
      <c r="H34" s="68">
        <v>0</v>
      </c>
      <c r="I34" s="67">
        <v>0</v>
      </c>
      <c r="J34" s="68">
        <v>0</v>
      </c>
      <c r="K34" s="88">
        <v>0</v>
      </c>
      <c r="L34" s="67">
        <v>0</v>
      </c>
      <c r="M34" s="68">
        <v>0</v>
      </c>
      <c r="N34" s="67">
        <v>0</v>
      </c>
      <c r="O34" s="68">
        <v>0</v>
      </c>
      <c r="P34" s="88">
        <v>0</v>
      </c>
      <c r="Q34" s="69">
        <v>0</v>
      </c>
      <c r="R34" s="70">
        <v>0</v>
      </c>
      <c r="S34" s="69">
        <v>0</v>
      </c>
      <c r="T34" s="70">
        <v>0</v>
      </c>
      <c r="U34" s="88">
        <v>0</v>
      </c>
      <c r="V34" s="69">
        <v>0</v>
      </c>
      <c r="W34" s="70">
        <v>0</v>
      </c>
      <c r="X34" s="69">
        <v>0</v>
      </c>
      <c r="Y34" s="70">
        <v>0</v>
      </c>
      <c r="Z34" s="88">
        <v>0</v>
      </c>
      <c r="AA34" s="71">
        <f t="shared" si="8"/>
        <v>0</v>
      </c>
      <c r="AB34" s="72">
        <f t="shared" si="8"/>
        <v>0</v>
      </c>
      <c r="AC34" s="73">
        <f t="shared" si="8"/>
        <v>0</v>
      </c>
      <c r="AD34" s="74">
        <f t="shared" si="8"/>
        <v>0</v>
      </c>
    </row>
    <row r="35" spans="1:30" ht="19.5" customHeight="1">
      <c r="A35" s="491"/>
      <c r="B35" s="450"/>
      <c r="C35" s="450"/>
      <c r="D35" s="450"/>
      <c r="E35" s="450"/>
      <c r="F35" s="85" t="s">
        <v>13</v>
      </c>
      <c r="G35" s="67">
        <v>0</v>
      </c>
      <c r="H35" s="68">
        <v>0</v>
      </c>
      <c r="I35" s="67">
        <v>0</v>
      </c>
      <c r="J35" s="68">
        <v>0</v>
      </c>
      <c r="K35" s="88">
        <v>0</v>
      </c>
      <c r="L35" s="67">
        <v>0</v>
      </c>
      <c r="M35" s="68">
        <v>0</v>
      </c>
      <c r="N35" s="67">
        <v>0</v>
      </c>
      <c r="O35" s="68">
        <v>0</v>
      </c>
      <c r="P35" s="88">
        <v>0</v>
      </c>
      <c r="Q35" s="69">
        <v>0</v>
      </c>
      <c r="R35" s="70">
        <v>0</v>
      </c>
      <c r="S35" s="69">
        <v>0</v>
      </c>
      <c r="T35" s="70">
        <v>0</v>
      </c>
      <c r="U35" s="88">
        <v>0</v>
      </c>
      <c r="V35" s="69">
        <v>0</v>
      </c>
      <c r="W35" s="70">
        <v>0</v>
      </c>
      <c r="X35" s="69">
        <v>0</v>
      </c>
      <c r="Y35" s="70">
        <v>0</v>
      </c>
      <c r="Z35" s="88">
        <v>0</v>
      </c>
      <c r="AA35" s="71">
        <f t="shared" si="8"/>
        <v>0</v>
      </c>
      <c r="AB35" s="72">
        <f t="shared" si="8"/>
        <v>0</v>
      </c>
      <c r="AC35" s="73">
        <f t="shared" si="8"/>
        <v>0</v>
      </c>
      <c r="AD35" s="74">
        <f t="shared" si="8"/>
        <v>0</v>
      </c>
    </row>
    <row r="36" spans="1:30" ht="19.5" customHeight="1" thickBot="1">
      <c r="A36" s="491"/>
      <c r="B36" s="451"/>
      <c r="C36" s="451"/>
      <c r="D36" s="451"/>
      <c r="E36" s="451"/>
      <c r="F36" s="86" t="s">
        <v>14</v>
      </c>
      <c r="G36" s="75">
        <v>0</v>
      </c>
      <c r="H36" s="76">
        <v>0</v>
      </c>
      <c r="I36" s="75">
        <v>0</v>
      </c>
      <c r="J36" s="76">
        <v>0</v>
      </c>
      <c r="K36" s="89">
        <v>0</v>
      </c>
      <c r="L36" s="75">
        <v>0</v>
      </c>
      <c r="M36" s="76">
        <v>0</v>
      </c>
      <c r="N36" s="75">
        <v>0</v>
      </c>
      <c r="O36" s="76">
        <v>0</v>
      </c>
      <c r="P36" s="89">
        <v>0</v>
      </c>
      <c r="Q36" s="77">
        <v>0</v>
      </c>
      <c r="R36" s="78">
        <v>0</v>
      </c>
      <c r="S36" s="77">
        <v>0</v>
      </c>
      <c r="T36" s="78">
        <v>0</v>
      </c>
      <c r="U36" s="89">
        <v>0</v>
      </c>
      <c r="V36" s="77">
        <v>0</v>
      </c>
      <c r="W36" s="78">
        <v>0</v>
      </c>
      <c r="X36" s="79">
        <v>0</v>
      </c>
      <c r="Y36" s="78">
        <v>0</v>
      </c>
      <c r="Z36" s="89">
        <v>0</v>
      </c>
      <c r="AA36" s="80">
        <f t="shared" si="8"/>
        <v>0</v>
      </c>
      <c r="AB36" s="81">
        <f t="shared" si="8"/>
        <v>0</v>
      </c>
      <c r="AC36" s="82">
        <f t="shared" si="8"/>
        <v>0</v>
      </c>
      <c r="AD36" s="83">
        <f t="shared" si="8"/>
        <v>0</v>
      </c>
    </row>
    <row r="37" spans="1:30" ht="19.5" customHeight="1" thickBot="1">
      <c r="A37" s="492"/>
      <c r="B37" s="455" t="s">
        <v>9</v>
      </c>
      <c r="C37" s="456"/>
      <c r="D37" s="456"/>
      <c r="E37" s="457"/>
      <c r="F37" s="17"/>
      <c r="G37" s="34">
        <f aca="true" t="shared" si="9" ref="G37:AD37">G32+G33+G34+G35+G36</f>
        <v>0</v>
      </c>
      <c r="H37" s="18">
        <f t="shared" si="9"/>
        <v>0</v>
      </c>
      <c r="I37" s="17">
        <f t="shared" si="9"/>
        <v>0</v>
      </c>
      <c r="J37" s="18">
        <f t="shared" si="9"/>
        <v>0</v>
      </c>
      <c r="K37" s="18">
        <f t="shared" si="9"/>
        <v>0</v>
      </c>
      <c r="L37" s="34">
        <f t="shared" si="9"/>
        <v>0</v>
      </c>
      <c r="M37" s="18">
        <f t="shared" si="9"/>
        <v>0</v>
      </c>
      <c r="N37" s="34">
        <f t="shared" si="9"/>
        <v>0</v>
      </c>
      <c r="O37" s="18">
        <f t="shared" si="9"/>
        <v>0</v>
      </c>
      <c r="P37" s="18">
        <f t="shared" si="9"/>
        <v>0</v>
      </c>
      <c r="Q37" s="17">
        <f t="shared" si="9"/>
        <v>0</v>
      </c>
      <c r="R37" s="17">
        <f t="shared" si="9"/>
        <v>0</v>
      </c>
      <c r="S37" s="17">
        <f t="shared" si="9"/>
        <v>0</v>
      </c>
      <c r="T37" s="18">
        <f t="shared" si="9"/>
        <v>0</v>
      </c>
      <c r="U37" s="18">
        <f t="shared" si="9"/>
        <v>0</v>
      </c>
      <c r="V37" s="17">
        <f t="shared" si="9"/>
        <v>0</v>
      </c>
      <c r="W37" s="18">
        <f t="shared" si="9"/>
        <v>0</v>
      </c>
      <c r="X37" s="34">
        <f t="shared" si="9"/>
        <v>0</v>
      </c>
      <c r="Y37" s="18">
        <f t="shared" si="9"/>
        <v>0</v>
      </c>
      <c r="Z37" s="18">
        <f t="shared" si="9"/>
        <v>0</v>
      </c>
      <c r="AA37" s="90">
        <f t="shared" si="9"/>
        <v>0</v>
      </c>
      <c r="AB37" s="91">
        <f t="shared" si="9"/>
        <v>0</v>
      </c>
      <c r="AC37" s="92">
        <f t="shared" si="9"/>
        <v>0</v>
      </c>
      <c r="AD37" s="93">
        <f t="shared" si="9"/>
        <v>0</v>
      </c>
    </row>
    <row r="38" spans="1:30" ht="19.5" customHeight="1">
      <c r="A38" s="490">
        <v>6</v>
      </c>
      <c r="B38" s="449" t="s">
        <v>32</v>
      </c>
      <c r="C38" s="449">
        <f>D38+E38</f>
        <v>467.82</v>
      </c>
      <c r="D38" s="449">
        <v>467.82</v>
      </c>
      <c r="E38" s="449">
        <v>0</v>
      </c>
      <c r="F38" s="84" t="s">
        <v>11</v>
      </c>
      <c r="G38" s="60">
        <v>38</v>
      </c>
      <c r="H38" s="61">
        <v>5.7</v>
      </c>
      <c r="I38" s="60">
        <v>0</v>
      </c>
      <c r="J38" s="61">
        <v>0</v>
      </c>
      <c r="K38" s="87">
        <f>H38+J38</f>
        <v>5.7</v>
      </c>
      <c r="L38" s="60">
        <v>0</v>
      </c>
      <c r="M38" s="61">
        <v>0</v>
      </c>
      <c r="N38" s="60">
        <v>0</v>
      </c>
      <c r="O38" s="61">
        <v>0</v>
      </c>
      <c r="P38" s="87">
        <v>0</v>
      </c>
      <c r="Q38" s="62">
        <v>0</v>
      </c>
      <c r="R38" s="61">
        <v>0</v>
      </c>
      <c r="S38" s="62">
        <v>0</v>
      </c>
      <c r="T38" s="61">
        <v>0</v>
      </c>
      <c r="U38" s="87">
        <f>R38+T38</f>
        <v>0</v>
      </c>
      <c r="V38" s="62">
        <v>0</v>
      </c>
      <c r="W38" s="61">
        <v>0</v>
      </c>
      <c r="X38" s="62">
        <v>0</v>
      </c>
      <c r="Y38" s="61">
        <v>0</v>
      </c>
      <c r="Z38" s="87">
        <f>W38+Y38</f>
        <v>0</v>
      </c>
      <c r="AA38" s="63">
        <f aca="true" t="shared" si="10" ref="AA38:AD42">G38+L38+Q38+V38</f>
        <v>38</v>
      </c>
      <c r="AB38" s="64">
        <f t="shared" si="10"/>
        <v>5.7</v>
      </c>
      <c r="AC38" s="65">
        <f t="shared" si="10"/>
        <v>0</v>
      </c>
      <c r="AD38" s="66">
        <f t="shared" si="10"/>
        <v>0</v>
      </c>
    </row>
    <row r="39" spans="1:30" ht="19.5" customHeight="1">
      <c r="A39" s="491"/>
      <c r="B39" s="450"/>
      <c r="C39" s="450"/>
      <c r="D39" s="450"/>
      <c r="E39" s="450"/>
      <c r="F39" s="85" t="s">
        <v>15</v>
      </c>
      <c r="G39" s="67">
        <v>0</v>
      </c>
      <c r="H39" s="68">
        <v>0</v>
      </c>
      <c r="I39" s="67">
        <v>0</v>
      </c>
      <c r="J39" s="68">
        <v>0</v>
      </c>
      <c r="K39" s="88">
        <f>H39+J39</f>
        <v>0</v>
      </c>
      <c r="L39" s="67">
        <v>0</v>
      </c>
      <c r="M39" s="68">
        <v>0</v>
      </c>
      <c r="N39" s="67">
        <v>0</v>
      </c>
      <c r="O39" s="68">
        <v>0</v>
      </c>
      <c r="P39" s="88">
        <f>M39+O39</f>
        <v>0</v>
      </c>
      <c r="Q39" s="69">
        <v>0</v>
      </c>
      <c r="R39" s="70">
        <v>0</v>
      </c>
      <c r="S39" s="69">
        <v>0</v>
      </c>
      <c r="T39" s="70">
        <v>0</v>
      </c>
      <c r="U39" s="88">
        <f>R39+T39</f>
        <v>0</v>
      </c>
      <c r="V39" s="69">
        <v>0</v>
      </c>
      <c r="W39" s="70">
        <v>0</v>
      </c>
      <c r="X39" s="69">
        <v>0</v>
      </c>
      <c r="Y39" s="70">
        <v>0</v>
      </c>
      <c r="Z39" s="88">
        <f>W39+Y39</f>
        <v>0</v>
      </c>
      <c r="AA39" s="71">
        <f t="shared" si="10"/>
        <v>0</v>
      </c>
      <c r="AB39" s="72">
        <f t="shared" si="10"/>
        <v>0</v>
      </c>
      <c r="AC39" s="73">
        <f t="shared" si="10"/>
        <v>0</v>
      </c>
      <c r="AD39" s="74">
        <f t="shared" si="10"/>
        <v>0</v>
      </c>
    </row>
    <row r="40" spans="1:30" ht="19.5" customHeight="1">
      <c r="A40" s="491"/>
      <c r="B40" s="450"/>
      <c r="C40" s="450"/>
      <c r="D40" s="450"/>
      <c r="E40" s="450"/>
      <c r="F40" s="85" t="s">
        <v>12</v>
      </c>
      <c r="G40" s="67">
        <v>0</v>
      </c>
      <c r="H40" s="68">
        <v>0</v>
      </c>
      <c r="I40" s="67">
        <v>0</v>
      </c>
      <c r="J40" s="68">
        <v>0</v>
      </c>
      <c r="K40" s="88">
        <f>H40+J40</f>
        <v>0</v>
      </c>
      <c r="L40" s="67">
        <v>0</v>
      </c>
      <c r="M40" s="68">
        <v>0</v>
      </c>
      <c r="N40" s="67">
        <v>0</v>
      </c>
      <c r="O40" s="68">
        <v>0</v>
      </c>
      <c r="P40" s="88">
        <f>M40+O40</f>
        <v>0</v>
      </c>
      <c r="Q40" s="69">
        <v>0</v>
      </c>
      <c r="R40" s="70">
        <v>0</v>
      </c>
      <c r="S40" s="69">
        <v>0</v>
      </c>
      <c r="T40" s="70">
        <v>0</v>
      </c>
      <c r="U40" s="88">
        <f>R40+T40</f>
        <v>0</v>
      </c>
      <c r="V40" s="69">
        <v>0</v>
      </c>
      <c r="W40" s="70">
        <v>0</v>
      </c>
      <c r="X40" s="69">
        <v>0</v>
      </c>
      <c r="Y40" s="70">
        <v>0</v>
      </c>
      <c r="Z40" s="88">
        <f>W40+Y40</f>
        <v>0</v>
      </c>
      <c r="AA40" s="71">
        <f t="shared" si="10"/>
        <v>0</v>
      </c>
      <c r="AB40" s="72">
        <f t="shared" si="10"/>
        <v>0</v>
      </c>
      <c r="AC40" s="73">
        <f t="shared" si="10"/>
        <v>0</v>
      </c>
      <c r="AD40" s="74">
        <f t="shared" si="10"/>
        <v>0</v>
      </c>
    </row>
    <row r="41" spans="1:30" ht="19.5" customHeight="1">
      <c r="A41" s="491"/>
      <c r="B41" s="450"/>
      <c r="C41" s="450"/>
      <c r="D41" s="450"/>
      <c r="E41" s="450"/>
      <c r="F41" s="85" t="s">
        <v>13</v>
      </c>
      <c r="G41" s="67">
        <v>0</v>
      </c>
      <c r="H41" s="68">
        <v>0</v>
      </c>
      <c r="I41" s="67">
        <v>0</v>
      </c>
      <c r="J41" s="68">
        <v>0</v>
      </c>
      <c r="K41" s="88">
        <f>H41+J41</f>
        <v>0</v>
      </c>
      <c r="L41" s="67">
        <v>0</v>
      </c>
      <c r="M41" s="68">
        <v>0</v>
      </c>
      <c r="N41" s="67">
        <v>0</v>
      </c>
      <c r="O41" s="68">
        <v>0</v>
      </c>
      <c r="P41" s="88">
        <f>M41+O41</f>
        <v>0</v>
      </c>
      <c r="Q41" s="69">
        <v>0</v>
      </c>
      <c r="R41" s="70">
        <v>0</v>
      </c>
      <c r="S41" s="69">
        <v>0</v>
      </c>
      <c r="T41" s="70">
        <v>0</v>
      </c>
      <c r="U41" s="88">
        <f>R41+T41</f>
        <v>0</v>
      </c>
      <c r="V41" s="69">
        <v>0</v>
      </c>
      <c r="W41" s="70">
        <v>0</v>
      </c>
      <c r="X41" s="69">
        <v>0</v>
      </c>
      <c r="Y41" s="70">
        <v>0</v>
      </c>
      <c r="Z41" s="88">
        <f>W41+Y41</f>
        <v>0</v>
      </c>
      <c r="AA41" s="71">
        <f t="shared" si="10"/>
        <v>0</v>
      </c>
      <c r="AB41" s="72">
        <f t="shared" si="10"/>
        <v>0</v>
      </c>
      <c r="AC41" s="73">
        <f t="shared" si="10"/>
        <v>0</v>
      </c>
      <c r="AD41" s="74">
        <f t="shared" si="10"/>
        <v>0</v>
      </c>
    </row>
    <row r="42" spans="1:30" ht="19.5" customHeight="1" thickBot="1">
      <c r="A42" s="491"/>
      <c r="B42" s="451"/>
      <c r="C42" s="451"/>
      <c r="D42" s="451"/>
      <c r="E42" s="451"/>
      <c r="F42" s="86" t="s">
        <v>14</v>
      </c>
      <c r="G42" s="75">
        <v>0</v>
      </c>
      <c r="H42" s="76">
        <v>0</v>
      </c>
      <c r="I42" s="75">
        <v>0</v>
      </c>
      <c r="J42" s="76">
        <v>0</v>
      </c>
      <c r="K42" s="89">
        <f>H42+J42</f>
        <v>0</v>
      </c>
      <c r="L42" s="75">
        <v>0</v>
      </c>
      <c r="M42" s="76">
        <v>0</v>
      </c>
      <c r="N42" s="75">
        <v>0</v>
      </c>
      <c r="O42" s="76">
        <v>0</v>
      </c>
      <c r="P42" s="89">
        <f>M42+O42</f>
        <v>0</v>
      </c>
      <c r="Q42" s="77">
        <v>0</v>
      </c>
      <c r="R42" s="78">
        <v>0</v>
      </c>
      <c r="S42" s="77">
        <v>0</v>
      </c>
      <c r="T42" s="78">
        <v>0</v>
      </c>
      <c r="U42" s="89">
        <f>R42+T42</f>
        <v>0</v>
      </c>
      <c r="V42" s="77">
        <v>0</v>
      </c>
      <c r="W42" s="78">
        <v>0</v>
      </c>
      <c r="X42" s="79">
        <v>0</v>
      </c>
      <c r="Y42" s="78">
        <v>0</v>
      </c>
      <c r="Z42" s="89">
        <f>W42+Y42</f>
        <v>0</v>
      </c>
      <c r="AA42" s="80">
        <f t="shared" si="10"/>
        <v>0</v>
      </c>
      <c r="AB42" s="81">
        <f t="shared" si="10"/>
        <v>0</v>
      </c>
      <c r="AC42" s="82">
        <f t="shared" si="10"/>
        <v>0</v>
      </c>
      <c r="AD42" s="83">
        <f t="shared" si="10"/>
        <v>0</v>
      </c>
    </row>
    <row r="43" spans="1:30" ht="19.5" customHeight="1" thickBot="1">
      <c r="A43" s="492"/>
      <c r="B43" s="455" t="s">
        <v>9</v>
      </c>
      <c r="C43" s="456"/>
      <c r="D43" s="456"/>
      <c r="E43" s="457"/>
      <c r="F43" s="17"/>
      <c r="G43" s="34">
        <f aca="true" t="shared" si="11" ref="G43:AD43">G38+G39+G40+G41+G42</f>
        <v>38</v>
      </c>
      <c r="H43" s="18">
        <f t="shared" si="11"/>
        <v>5.7</v>
      </c>
      <c r="I43" s="17">
        <f t="shared" si="11"/>
        <v>0</v>
      </c>
      <c r="J43" s="18">
        <f t="shared" si="11"/>
        <v>0</v>
      </c>
      <c r="K43" s="18">
        <f t="shared" si="11"/>
        <v>5.7</v>
      </c>
      <c r="L43" s="34">
        <f t="shared" si="11"/>
        <v>0</v>
      </c>
      <c r="M43" s="18">
        <f t="shared" si="11"/>
        <v>0</v>
      </c>
      <c r="N43" s="34">
        <f t="shared" si="11"/>
        <v>0</v>
      </c>
      <c r="O43" s="18">
        <f t="shared" si="11"/>
        <v>0</v>
      </c>
      <c r="P43" s="18">
        <f t="shared" si="11"/>
        <v>0</v>
      </c>
      <c r="Q43" s="17">
        <f t="shared" si="11"/>
        <v>0</v>
      </c>
      <c r="R43" s="17">
        <f t="shared" si="11"/>
        <v>0</v>
      </c>
      <c r="S43" s="17">
        <f t="shared" si="11"/>
        <v>0</v>
      </c>
      <c r="T43" s="18">
        <f t="shared" si="11"/>
        <v>0</v>
      </c>
      <c r="U43" s="18">
        <f t="shared" si="11"/>
        <v>0</v>
      </c>
      <c r="V43" s="17">
        <f t="shared" si="11"/>
        <v>0</v>
      </c>
      <c r="W43" s="18">
        <f t="shared" si="11"/>
        <v>0</v>
      </c>
      <c r="X43" s="34">
        <f t="shared" si="11"/>
        <v>0</v>
      </c>
      <c r="Y43" s="18">
        <f t="shared" si="11"/>
        <v>0</v>
      </c>
      <c r="Z43" s="18">
        <f t="shared" si="11"/>
        <v>0</v>
      </c>
      <c r="AA43" s="90">
        <f t="shared" si="11"/>
        <v>38</v>
      </c>
      <c r="AB43" s="91">
        <f t="shared" si="11"/>
        <v>5.7</v>
      </c>
      <c r="AC43" s="92">
        <f t="shared" si="11"/>
        <v>0</v>
      </c>
      <c r="AD43" s="93">
        <f t="shared" si="11"/>
        <v>0</v>
      </c>
    </row>
    <row r="44" spans="1:30" ht="19.5" customHeight="1">
      <c r="A44" s="490">
        <v>7</v>
      </c>
      <c r="B44" s="449" t="s">
        <v>33</v>
      </c>
      <c r="C44" s="449">
        <f>D44+E44</f>
        <v>7221.73</v>
      </c>
      <c r="D44" s="449">
        <v>7220.73</v>
      </c>
      <c r="E44" s="449">
        <v>1</v>
      </c>
      <c r="F44" s="84" t="s">
        <v>11</v>
      </c>
      <c r="G44" s="60">
        <v>0</v>
      </c>
      <c r="H44" s="61">
        <v>0</v>
      </c>
      <c r="I44" s="60">
        <v>0</v>
      </c>
      <c r="J44" s="61">
        <v>0</v>
      </c>
      <c r="K44" s="87">
        <v>0</v>
      </c>
      <c r="L44" s="60">
        <v>0</v>
      </c>
      <c r="M44" s="61">
        <v>0</v>
      </c>
      <c r="N44" s="60">
        <v>0</v>
      </c>
      <c r="O44" s="61">
        <v>0</v>
      </c>
      <c r="P44" s="87">
        <v>0</v>
      </c>
      <c r="Q44" s="62">
        <v>0</v>
      </c>
      <c r="R44" s="61">
        <v>0</v>
      </c>
      <c r="S44" s="62">
        <v>0</v>
      </c>
      <c r="T44" s="61">
        <v>0</v>
      </c>
      <c r="U44" s="87">
        <v>0</v>
      </c>
      <c r="V44" s="62">
        <v>0</v>
      </c>
      <c r="W44" s="61">
        <v>0</v>
      </c>
      <c r="X44" s="62">
        <v>0</v>
      </c>
      <c r="Y44" s="61">
        <v>0</v>
      </c>
      <c r="Z44" s="87">
        <v>0</v>
      </c>
      <c r="AA44" s="63">
        <f aca="true" t="shared" si="12" ref="AA44:AD48">G44+L44+Q44+V44</f>
        <v>0</v>
      </c>
      <c r="AB44" s="64">
        <f t="shared" si="12"/>
        <v>0</v>
      </c>
      <c r="AC44" s="65">
        <f t="shared" si="12"/>
        <v>0</v>
      </c>
      <c r="AD44" s="66">
        <f t="shared" si="12"/>
        <v>0</v>
      </c>
    </row>
    <row r="45" spans="1:30" ht="19.5" customHeight="1">
      <c r="A45" s="491"/>
      <c r="B45" s="450"/>
      <c r="C45" s="450"/>
      <c r="D45" s="450"/>
      <c r="E45" s="450"/>
      <c r="F45" s="85" t="s">
        <v>15</v>
      </c>
      <c r="G45" s="67">
        <v>0</v>
      </c>
      <c r="H45" s="68">
        <v>0</v>
      </c>
      <c r="I45" s="67">
        <v>0</v>
      </c>
      <c r="J45" s="68">
        <v>0</v>
      </c>
      <c r="K45" s="88">
        <v>0</v>
      </c>
      <c r="L45" s="67">
        <v>0</v>
      </c>
      <c r="M45" s="68">
        <v>0</v>
      </c>
      <c r="N45" s="67">
        <v>0</v>
      </c>
      <c r="O45" s="68">
        <v>0</v>
      </c>
      <c r="P45" s="88">
        <v>0</v>
      </c>
      <c r="Q45" s="69">
        <v>0</v>
      </c>
      <c r="R45" s="70">
        <v>0</v>
      </c>
      <c r="S45" s="69">
        <v>0</v>
      </c>
      <c r="T45" s="70">
        <v>0</v>
      </c>
      <c r="U45" s="88">
        <v>0</v>
      </c>
      <c r="V45" s="69">
        <v>0</v>
      </c>
      <c r="W45" s="70">
        <v>0</v>
      </c>
      <c r="X45" s="69">
        <v>0</v>
      </c>
      <c r="Y45" s="70">
        <v>0</v>
      </c>
      <c r="Z45" s="88">
        <v>0</v>
      </c>
      <c r="AA45" s="71">
        <f t="shared" si="12"/>
        <v>0</v>
      </c>
      <c r="AB45" s="72">
        <f t="shared" si="12"/>
        <v>0</v>
      </c>
      <c r="AC45" s="73">
        <f t="shared" si="12"/>
        <v>0</v>
      </c>
      <c r="AD45" s="74">
        <f t="shared" si="12"/>
        <v>0</v>
      </c>
    </row>
    <row r="46" spans="1:30" ht="19.5" customHeight="1">
      <c r="A46" s="491"/>
      <c r="B46" s="450"/>
      <c r="C46" s="450"/>
      <c r="D46" s="450"/>
      <c r="E46" s="450"/>
      <c r="F46" s="85" t="s">
        <v>12</v>
      </c>
      <c r="G46" s="67">
        <v>0</v>
      </c>
      <c r="H46" s="68">
        <v>0</v>
      </c>
      <c r="I46" s="67">
        <v>0</v>
      </c>
      <c r="J46" s="68">
        <v>0</v>
      </c>
      <c r="K46" s="88">
        <v>0</v>
      </c>
      <c r="L46" s="67">
        <v>0</v>
      </c>
      <c r="M46" s="68">
        <v>0</v>
      </c>
      <c r="N46" s="67">
        <v>0</v>
      </c>
      <c r="O46" s="68">
        <v>0</v>
      </c>
      <c r="P46" s="88">
        <v>0</v>
      </c>
      <c r="Q46" s="69">
        <v>0</v>
      </c>
      <c r="R46" s="70">
        <v>0</v>
      </c>
      <c r="S46" s="69">
        <v>0</v>
      </c>
      <c r="T46" s="70">
        <v>0</v>
      </c>
      <c r="U46" s="88">
        <v>0</v>
      </c>
      <c r="V46" s="69">
        <v>0</v>
      </c>
      <c r="W46" s="70">
        <v>0</v>
      </c>
      <c r="X46" s="69">
        <v>0</v>
      </c>
      <c r="Y46" s="70">
        <v>0</v>
      </c>
      <c r="Z46" s="88">
        <v>0</v>
      </c>
      <c r="AA46" s="71">
        <f t="shared" si="12"/>
        <v>0</v>
      </c>
      <c r="AB46" s="72">
        <f t="shared" si="12"/>
        <v>0</v>
      </c>
      <c r="AC46" s="73">
        <f t="shared" si="12"/>
        <v>0</v>
      </c>
      <c r="AD46" s="74">
        <f t="shared" si="12"/>
        <v>0</v>
      </c>
    </row>
    <row r="47" spans="1:30" ht="19.5" customHeight="1">
      <c r="A47" s="491"/>
      <c r="B47" s="450"/>
      <c r="C47" s="450"/>
      <c r="D47" s="450"/>
      <c r="E47" s="450"/>
      <c r="F47" s="85" t="s">
        <v>13</v>
      </c>
      <c r="G47" s="67">
        <v>0</v>
      </c>
      <c r="H47" s="68">
        <v>0</v>
      </c>
      <c r="I47" s="67">
        <v>0</v>
      </c>
      <c r="J47" s="68">
        <v>0</v>
      </c>
      <c r="K47" s="88">
        <v>0</v>
      </c>
      <c r="L47" s="67">
        <v>0</v>
      </c>
      <c r="M47" s="68">
        <v>0</v>
      </c>
      <c r="N47" s="67">
        <v>0</v>
      </c>
      <c r="O47" s="68">
        <v>0</v>
      </c>
      <c r="P47" s="88">
        <v>0</v>
      </c>
      <c r="Q47" s="69">
        <v>0</v>
      </c>
      <c r="R47" s="70">
        <v>0</v>
      </c>
      <c r="S47" s="69">
        <v>0</v>
      </c>
      <c r="T47" s="70">
        <v>0</v>
      </c>
      <c r="U47" s="88">
        <v>0</v>
      </c>
      <c r="V47" s="69">
        <v>0</v>
      </c>
      <c r="W47" s="70">
        <v>0</v>
      </c>
      <c r="X47" s="69">
        <v>0</v>
      </c>
      <c r="Y47" s="70">
        <v>0</v>
      </c>
      <c r="Z47" s="88">
        <v>0</v>
      </c>
      <c r="AA47" s="71">
        <f t="shared" si="12"/>
        <v>0</v>
      </c>
      <c r="AB47" s="72">
        <f t="shared" si="12"/>
        <v>0</v>
      </c>
      <c r="AC47" s="73">
        <f t="shared" si="12"/>
        <v>0</v>
      </c>
      <c r="AD47" s="74">
        <f t="shared" si="12"/>
        <v>0</v>
      </c>
    </row>
    <row r="48" spans="1:30" ht="19.5" customHeight="1" thickBot="1">
      <c r="A48" s="491"/>
      <c r="B48" s="451"/>
      <c r="C48" s="451"/>
      <c r="D48" s="451"/>
      <c r="E48" s="451"/>
      <c r="F48" s="86" t="s">
        <v>14</v>
      </c>
      <c r="G48" s="75">
        <v>0</v>
      </c>
      <c r="H48" s="76">
        <v>0</v>
      </c>
      <c r="I48" s="75">
        <v>0</v>
      </c>
      <c r="J48" s="76">
        <v>0</v>
      </c>
      <c r="K48" s="89">
        <v>0</v>
      </c>
      <c r="L48" s="75">
        <v>0</v>
      </c>
      <c r="M48" s="76">
        <v>0</v>
      </c>
      <c r="N48" s="75">
        <v>0</v>
      </c>
      <c r="O48" s="76">
        <v>0</v>
      </c>
      <c r="P48" s="89">
        <v>0</v>
      </c>
      <c r="Q48" s="77">
        <v>0</v>
      </c>
      <c r="R48" s="78">
        <v>0</v>
      </c>
      <c r="S48" s="77">
        <v>0</v>
      </c>
      <c r="T48" s="78">
        <v>0</v>
      </c>
      <c r="U48" s="89">
        <v>0</v>
      </c>
      <c r="V48" s="77">
        <v>0</v>
      </c>
      <c r="W48" s="78">
        <v>0</v>
      </c>
      <c r="X48" s="79">
        <v>0</v>
      </c>
      <c r="Y48" s="78">
        <v>0</v>
      </c>
      <c r="Z48" s="89">
        <v>0</v>
      </c>
      <c r="AA48" s="80">
        <f t="shared" si="12"/>
        <v>0</v>
      </c>
      <c r="AB48" s="81">
        <f t="shared" si="12"/>
        <v>0</v>
      </c>
      <c r="AC48" s="82">
        <f t="shared" si="12"/>
        <v>0</v>
      </c>
      <c r="AD48" s="83">
        <f t="shared" si="12"/>
        <v>0</v>
      </c>
    </row>
    <row r="49" spans="1:30" ht="19.5" customHeight="1" thickBot="1">
      <c r="A49" s="492"/>
      <c r="B49" s="455" t="s">
        <v>9</v>
      </c>
      <c r="C49" s="456"/>
      <c r="D49" s="456"/>
      <c r="E49" s="457"/>
      <c r="F49" s="17"/>
      <c r="G49" s="34">
        <f aca="true" t="shared" si="13" ref="G49:AD49">G44+G45+G46+G47+G48</f>
        <v>0</v>
      </c>
      <c r="H49" s="18">
        <f t="shared" si="13"/>
        <v>0</v>
      </c>
      <c r="I49" s="17">
        <f t="shared" si="13"/>
        <v>0</v>
      </c>
      <c r="J49" s="18">
        <f t="shared" si="13"/>
        <v>0</v>
      </c>
      <c r="K49" s="18">
        <f t="shared" si="13"/>
        <v>0</v>
      </c>
      <c r="L49" s="34">
        <f t="shared" si="13"/>
        <v>0</v>
      </c>
      <c r="M49" s="18">
        <f t="shared" si="13"/>
        <v>0</v>
      </c>
      <c r="N49" s="34">
        <f t="shared" si="13"/>
        <v>0</v>
      </c>
      <c r="O49" s="18">
        <f t="shared" si="13"/>
        <v>0</v>
      </c>
      <c r="P49" s="18">
        <f t="shared" si="13"/>
        <v>0</v>
      </c>
      <c r="Q49" s="17">
        <f t="shared" si="13"/>
        <v>0</v>
      </c>
      <c r="R49" s="17">
        <f t="shared" si="13"/>
        <v>0</v>
      </c>
      <c r="S49" s="17">
        <f t="shared" si="13"/>
        <v>0</v>
      </c>
      <c r="T49" s="18">
        <f t="shared" si="13"/>
        <v>0</v>
      </c>
      <c r="U49" s="18">
        <f t="shared" si="13"/>
        <v>0</v>
      </c>
      <c r="V49" s="17">
        <f t="shared" si="13"/>
        <v>0</v>
      </c>
      <c r="W49" s="18">
        <f t="shared" si="13"/>
        <v>0</v>
      </c>
      <c r="X49" s="34">
        <f t="shared" si="13"/>
        <v>0</v>
      </c>
      <c r="Y49" s="18">
        <f t="shared" si="13"/>
        <v>0</v>
      </c>
      <c r="Z49" s="18">
        <f t="shared" si="13"/>
        <v>0</v>
      </c>
      <c r="AA49" s="90">
        <f t="shared" si="13"/>
        <v>0</v>
      </c>
      <c r="AB49" s="91">
        <f t="shared" si="13"/>
        <v>0</v>
      </c>
      <c r="AC49" s="92">
        <f t="shared" si="13"/>
        <v>0</v>
      </c>
      <c r="AD49" s="93">
        <f t="shared" si="13"/>
        <v>0</v>
      </c>
    </row>
    <row r="50" spans="1:30" ht="19.5" customHeight="1">
      <c r="A50" s="490">
        <v>8</v>
      </c>
      <c r="B50" s="449" t="s">
        <v>34</v>
      </c>
      <c r="C50" s="449">
        <f>D50+E50</f>
        <v>19542.89</v>
      </c>
      <c r="D50" s="449">
        <v>18458.47</v>
      </c>
      <c r="E50" s="449">
        <v>1084.42</v>
      </c>
      <c r="F50" s="84" t="s">
        <v>11</v>
      </c>
      <c r="G50" s="60">
        <v>1531</v>
      </c>
      <c r="H50" s="61">
        <v>230.7</v>
      </c>
      <c r="I50" s="60">
        <v>0</v>
      </c>
      <c r="J50" s="61">
        <v>0</v>
      </c>
      <c r="K50" s="87">
        <v>230.7</v>
      </c>
      <c r="L50" s="60">
        <v>746</v>
      </c>
      <c r="M50" s="61">
        <v>267.3</v>
      </c>
      <c r="N50" s="60">
        <v>0</v>
      </c>
      <c r="O50" s="61">
        <v>0</v>
      </c>
      <c r="P50" s="87">
        <v>267.3</v>
      </c>
      <c r="Q50" s="62">
        <v>1113</v>
      </c>
      <c r="R50" s="61">
        <v>853.6</v>
      </c>
      <c r="S50" s="62">
        <v>0</v>
      </c>
      <c r="T50" s="61">
        <v>0</v>
      </c>
      <c r="U50" s="87">
        <v>853.6</v>
      </c>
      <c r="V50" s="62">
        <v>780</v>
      </c>
      <c r="W50" s="61">
        <v>1187.5</v>
      </c>
      <c r="X50" s="62">
        <v>0</v>
      </c>
      <c r="Y50" s="61">
        <v>0</v>
      </c>
      <c r="Z50" s="87">
        <v>0</v>
      </c>
      <c r="AA50" s="63">
        <f aca="true" t="shared" si="14" ref="AA50:AD54">G50+L50+Q50+V50</f>
        <v>4170</v>
      </c>
      <c r="AB50" s="64">
        <f t="shared" si="14"/>
        <v>2539.1</v>
      </c>
      <c r="AC50" s="65">
        <f t="shared" si="14"/>
        <v>0</v>
      </c>
      <c r="AD50" s="66">
        <f t="shared" si="14"/>
        <v>0</v>
      </c>
    </row>
    <row r="51" spans="1:30" ht="19.5" customHeight="1">
      <c r="A51" s="491"/>
      <c r="B51" s="450"/>
      <c r="C51" s="450"/>
      <c r="D51" s="450"/>
      <c r="E51" s="450"/>
      <c r="F51" s="85" t="s">
        <v>15</v>
      </c>
      <c r="G51" s="67">
        <v>3</v>
      </c>
      <c r="H51" s="68">
        <v>0.6</v>
      </c>
      <c r="I51" s="67">
        <v>0</v>
      </c>
      <c r="J51" s="68">
        <v>0</v>
      </c>
      <c r="K51" s="88">
        <v>0.6</v>
      </c>
      <c r="L51" s="67">
        <v>0</v>
      </c>
      <c r="M51" s="68">
        <v>0</v>
      </c>
      <c r="N51" s="67">
        <v>0</v>
      </c>
      <c r="O51" s="68">
        <v>0</v>
      </c>
      <c r="P51" s="88">
        <v>0</v>
      </c>
      <c r="Q51" s="69">
        <v>1</v>
      </c>
      <c r="R51" s="70">
        <v>0.8</v>
      </c>
      <c r="S51" s="69">
        <v>0</v>
      </c>
      <c r="T51" s="70">
        <v>0</v>
      </c>
      <c r="U51" s="88">
        <v>0.8</v>
      </c>
      <c r="V51" s="69">
        <v>30</v>
      </c>
      <c r="W51" s="70">
        <v>32.1</v>
      </c>
      <c r="X51" s="69">
        <v>0</v>
      </c>
      <c r="Y51" s="70">
        <v>0</v>
      </c>
      <c r="Z51" s="88">
        <v>0</v>
      </c>
      <c r="AA51" s="71">
        <f t="shared" si="14"/>
        <v>34</v>
      </c>
      <c r="AB51" s="72">
        <f t="shared" si="14"/>
        <v>33.5</v>
      </c>
      <c r="AC51" s="73">
        <f t="shared" si="14"/>
        <v>0</v>
      </c>
      <c r="AD51" s="74">
        <f t="shared" si="14"/>
        <v>0</v>
      </c>
    </row>
    <row r="52" spans="1:30" ht="19.5" customHeight="1">
      <c r="A52" s="491"/>
      <c r="B52" s="450"/>
      <c r="C52" s="450"/>
      <c r="D52" s="450"/>
      <c r="E52" s="450"/>
      <c r="F52" s="85" t="s">
        <v>12</v>
      </c>
      <c r="G52" s="67">
        <v>6</v>
      </c>
      <c r="H52" s="68">
        <v>0.7</v>
      </c>
      <c r="I52" s="67">
        <v>0</v>
      </c>
      <c r="J52" s="68">
        <v>0</v>
      </c>
      <c r="K52" s="88">
        <v>0.7</v>
      </c>
      <c r="L52" s="67">
        <v>15</v>
      </c>
      <c r="M52" s="68">
        <v>4.1</v>
      </c>
      <c r="N52" s="67">
        <v>0</v>
      </c>
      <c r="O52" s="68">
        <v>0</v>
      </c>
      <c r="P52" s="88">
        <v>4.1</v>
      </c>
      <c r="Q52" s="69">
        <v>60</v>
      </c>
      <c r="R52" s="70">
        <v>45.4</v>
      </c>
      <c r="S52" s="69">
        <v>0</v>
      </c>
      <c r="T52" s="70">
        <v>0</v>
      </c>
      <c r="U52" s="88">
        <v>45.4</v>
      </c>
      <c r="V52" s="69">
        <v>15</v>
      </c>
      <c r="W52" s="70">
        <v>27</v>
      </c>
      <c r="X52" s="69">
        <v>0</v>
      </c>
      <c r="Y52" s="70">
        <v>0</v>
      </c>
      <c r="Z52" s="88">
        <v>0</v>
      </c>
      <c r="AA52" s="71">
        <f t="shared" si="14"/>
        <v>96</v>
      </c>
      <c r="AB52" s="72">
        <f t="shared" si="14"/>
        <v>77.19999999999999</v>
      </c>
      <c r="AC52" s="73">
        <f t="shared" si="14"/>
        <v>0</v>
      </c>
      <c r="AD52" s="74">
        <f t="shared" si="14"/>
        <v>0</v>
      </c>
    </row>
    <row r="53" spans="1:30" ht="19.5" customHeight="1">
      <c r="A53" s="491"/>
      <c r="B53" s="450"/>
      <c r="C53" s="450"/>
      <c r="D53" s="450"/>
      <c r="E53" s="450"/>
      <c r="F53" s="85" t="s">
        <v>13</v>
      </c>
      <c r="G53" s="67">
        <v>13</v>
      </c>
      <c r="H53" s="68">
        <v>0.7</v>
      </c>
      <c r="I53" s="67">
        <v>0</v>
      </c>
      <c r="J53" s="68">
        <v>0</v>
      </c>
      <c r="K53" s="88">
        <v>0.7</v>
      </c>
      <c r="L53" s="67">
        <v>9</v>
      </c>
      <c r="M53" s="68">
        <v>4.1</v>
      </c>
      <c r="N53" s="67">
        <v>0</v>
      </c>
      <c r="O53" s="68">
        <v>0</v>
      </c>
      <c r="P53" s="88">
        <v>4.1</v>
      </c>
      <c r="Q53" s="69">
        <v>6</v>
      </c>
      <c r="R53" s="70">
        <v>4.4</v>
      </c>
      <c r="S53" s="69">
        <v>0</v>
      </c>
      <c r="T53" s="70">
        <v>0</v>
      </c>
      <c r="U53" s="88">
        <v>4.4</v>
      </c>
      <c r="V53" s="69">
        <v>20</v>
      </c>
      <c r="W53" s="70">
        <v>34.1</v>
      </c>
      <c r="X53" s="69">
        <v>1</v>
      </c>
      <c r="Y53" s="70">
        <v>3.33</v>
      </c>
      <c r="Z53" s="88">
        <v>37.43</v>
      </c>
      <c r="AA53" s="71">
        <f t="shared" si="14"/>
        <v>48</v>
      </c>
      <c r="AB53" s="72">
        <f t="shared" si="14"/>
        <v>43.3</v>
      </c>
      <c r="AC53" s="73">
        <f t="shared" si="14"/>
        <v>1</v>
      </c>
      <c r="AD53" s="74">
        <f t="shared" si="14"/>
        <v>3.33</v>
      </c>
    </row>
    <row r="54" spans="1:30" ht="19.5" customHeight="1" thickBot="1">
      <c r="A54" s="491"/>
      <c r="B54" s="451"/>
      <c r="C54" s="451"/>
      <c r="D54" s="451"/>
      <c r="E54" s="451"/>
      <c r="F54" s="86" t="s">
        <v>14</v>
      </c>
      <c r="G54" s="75">
        <v>0</v>
      </c>
      <c r="H54" s="76">
        <v>0</v>
      </c>
      <c r="I54" s="75">
        <v>0</v>
      </c>
      <c r="J54" s="76">
        <v>0</v>
      </c>
      <c r="K54" s="89">
        <v>0</v>
      </c>
      <c r="L54" s="75">
        <v>0</v>
      </c>
      <c r="M54" s="76">
        <v>0</v>
      </c>
      <c r="N54" s="75">
        <v>0</v>
      </c>
      <c r="O54" s="76">
        <v>0</v>
      </c>
      <c r="P54" s="89">
        <v>0</v>
      </c>
      <c r="Q54" s="77">
        <v>0</v>
      </c>
      <c r="R54" s="78">
        <v>0</v>
      </c>
      <c r="S54" s="77">
        <v>0</v>
      </c>
      <c r="T54" s="78">
        <v>0</v>
      </c>
      <c r="U54" s="89">
        <v>0</v>
      </c>
      <c r="V54" s="77">
        <v>0</v>
      </c>
      <c r="W54" s="78">
        <v>0</v>
      </c>
      <c r="X54" s="79">
        <v>0</v>
      </c>
      <c r="Y54" s="78">
        <v>0</v>
      </c>
      <c r="Z54" s="89">
        <v>0</v>
      </c>
      <c r="AA54" s="80">
        <f t="shared" si="14"/>
        <v>0</v>
      </c>
      <c r="AB54" s="81">
        <f t="shared" si="14"/>
        <v>0</v>
      </c>
      <c r="AC54" s="82">
        <f t="shared" si="14"/>
        <v>0</v>
      </c>
      <c r="AD54" s="83">
        <f t="shared" si="14"/>
        <v>0</v>
      </c>
    </row>
    <row r="55" spans="1:30" ht="19.5" customHeight="1" thickBot="1">
      <c r="A55" s="492"/>
      <c r="B55" s="455" t="s">
        <v>9</v>
      </c>
      <c r="C55" s="456"/>
      <c r="D55" s="456"/>
      <c r="E55" s="457"/>
      <c r="F55" s="17"/>
      <c r="G55" s="34">
        <f aca="true" t="shared" si="15" ref="G55:AD55">G50+G51+G52+G53+G54</f>
        <v>1553</v>
      </c>
      <c r="H55" s="18">
        <f t="shared" si="15"/>
        <v>232.69999999999996</v>
      </c>
      <c r="I55" s="17">
        <f t="shared" si="15"/>
        <v>0</v>
      </c>
      <c r="J55" s="18">
        <f t="shared" si="15"/>
        <v>0</v>
      </c>
      <c r="K55" s="18">
        <f t="shared" si="15"/>
        <v>232.69999999999996</v>
      </c>
      <c r="L55" s="34">
        <f t="shared" si="15"/>
        <v>770</v>
      </c>
      <c r="M55" s="18">
        <f t="shared" si="15"/>
        <v>275.50000000000006</v>
      </c>
      <c r="N55" s="34">
        <f t="shared" si="15"/>
        <v>0</v>
      </c>
      <c r="O55" s="18">
        <f t="shared" si="15"/>
        <v>0</v>
      </c>
      <c r="P55" s="18">
        <f t="shared" si="15"/>
        <v>275.50000000000006</v>
      </c>
      <c r="Q55" s="17">
        <f t="shared" si="15"/>
        <v>1180</v>
      </c>
      <c r="R55" s="17">
        <f t="shared" si="15"/>
        <v>904.1999999999999</v>
      </c>
      <c r="S55" s="17">
        <f t="shared" si="15"/>
        <v>0</v>
      </c>
      <c r="T55" s="18">
        <f t="shared" si="15"/>
        <v>0</v>
      </c>
      <c r="U55" s="18">
        <f t="shared" si="15"/>
        <v>904.1999999999999</v>
      </c>
      <c r="V55" s="17">
        <f t="shared" si="15"/>
        <v>845</v>
      </c>
      <c r="W55" s="18">
        <f t="shared" si="15"/>
        <v>1280.6999999999998</v>
      </c>
      <c r="X55" s="34">
        <f t="shared" si="15"/>
        <v>1</v>
      </c>
      <c r="Y55" s="18">
        <f t="shared" si="15"/>
        <v>3.33</v>
      </c>
      <c r="Z55" s="18">
        <f t="shared" si="15"/>
        <v>37.43</v>
      </c>
      <c r="AA55" s="90">
        <f t="shared" si="15"/>
        <v>4348</v>
      </c>
      <c r="AB55" s="91">
        <f t="shared" si="15"/>
        <v>2693.1</v>
      </c>
      <c r="AC55" s="92">
        <f t="shared" si="15"/>
        <v>1</v>
      </c>
      <c r="AD55" s="93">
        <f t="shared" si="15"/>
        <v>3.33</v>
      </c>
    </row>
    <row r="56" spans="1:30" ht="19.5" customHeight="1">
      <c r="A56" s="490"/>
      <c r="B56" s="449"/>
      <c r="C56" s="449">
        <f>D56+E56</f>
        <v>59548.41</v>
      </c>
      <c r="D56" s="449">
        <f>D8+D14+D20+D26+D32+D38+D44+D50</f>
        <v>57063.600000000006</v>
      </c>
      <c r="E56" s="449">
        <f>E8+E14+E20+E26+E32+E38+E44+E50</f>
        <v>2484.8100000000004</v>
      </c>
      <c r="F56" s="84" t="s">
        <v>11</v>
      </c>
      <c r="G56" s="60">
        <f aca="true" t="shared" si="16" ref="G56:Z56">G8+G14+G20+G26+G32+G38+G44+G50</f>
        <v>4260</v>
      </c>
      <c r="H56" s="61">
        <f t="shared" si="16"/>
        <v>601.7549999999999</v>
      </c>
      <c r="I56" s="60">
        <f t="shared" si="16"/>
        <v>2</v>
      </c>
      <c r="J56" s="61">
        <f t="shared" si="16"/>
        <v>0.2</v>
      </c>
      <c r="K56" s="87">
        <f t="shared" si="16"/>
        <v>601.9549999999999</v>
      </c>
      <c r="L56" s="60">
        <f t="shared" si="16"/>
        <v>4357</v>
      </c>
      <c r="M56" s="61">
        <f t="shared" si="16"/>
        <v>1389.77</v>
      </c>
      <c r="N56" s="60">
        <f t="shared" si="16"/>
        <v>6</v>
      </c>
      <c r="O56" s="61">
        <f t="shared" si="16"/>
        <v>2.07</v>
      </c>
      <c r="P56" s="87">
        <f t="shared" si="16"/>
        <v>1394.8400000000001</v>
      </c>
      <c r="Q56" s="62">
        <f t="shared" si="16"/>
        <v>2264</v>
      </c>
      <c r="R56" s="61">
        <f t="shared" si="16"/>
        <v>1663.04</v>
      </c>
      <c r="S56" s="62">
        <f t="shared" si="16"/>
        <v>3</v>
      </c>
      <c r="T56" s="61">
        <f t="shared" si="16"/>
        <v>1.8</v>
      </c>
      <c r="U56" s="87">
        <f t="shared" si="16"/>
        <v>1664.8400000000001</v>
      </c>
      <c r="V56" s="62">
        <f t="shared" si="16"/>
        <v>1435</v>
      </c>
      <c r="W56" s="61">
        <f t="shared" si="16"/>
        <v>2896.4</v>
      </c>
      <c r="X56" s="62">
        <f t="shared" si="16"/>
        <v>21</v>
      </c>
      <c r="Y56" s="61">
        <f t="shared" si="16"/>
        <v>162</v>
      </c>
      <c r="Z56" s="87">
        <f t="shared" si="16"/>
        <v>1870.9</v>
      </c>
      <c r="AA56" s="63">
        <f aca="true" t="shared" si="17" ref="AA56:AD60">G56+L56+Q56+V56</f>
        <v>12316</v>
      </c>
      <c r="AB56" s="64">
        <f t="shared" si="17"/>
        <v>6550.965</v>
      </c>
      <c r="AC56" s="65">
        <f t="shared" si="17"/>
        <v>32</v>
      </c>
      <c r="AD56" s="66">
        <f t="shared" si="17"/>
        <v>166.07</v>
      </c>
    </row>
    <row r="57" spans="1:30" ht="19.5" customHeight="1">
      <c r="A57" s="491"/>
      <c r="B57" s="450"/>
      <c r="C57" s="450"/>
      <c r="D57" s="450"/>
      <c r="E57" s="450"/>
      <c r="F57" s="85" t="s">
        <v>15</v>
      </c>
      <c r="G57" s="67">
        <f aca="true" t="shared" si="18" ref="G57:Z57">G9+G15+G21+G27+G33+G39+G45+G51</f>
        <v>1190</v>
      </c>
      <c r="H57" s="68">
        <f t="shared" si="18"/>
        <v>153.29999999999998</v>
      </c>
      <c r="I57" s="67">
        <f t="shared" si="18"/>
        <v>0</v>
      </c>
      <c r="J57" s="68">
        <f t="shared" si="18"/>
        <v>0</v>
      </c>
      <c r="K57" s="88">
        <f t="shared" si="18"/>
        <v>153.29999999999998</v>
      </c>
      <c r="L57" s="67">
        <f t="shared" si="18"/>
        <v>1067</v>
      </c>
      <c r="M57" s="68">
        <f t="shared" si="18"/>
        <v>288.2</v>
      </c>
      <c r="N57" s="67">
        <f t="shared" si="18"/>
        <v>0</v>
      </c>
      <c r="O57" s="68">
        <f t="shared" si="18"/>
        <v>0</v>
      </c>
      <c r="P57" s="88">
        <f t="shared" si="18"/>
        <v>288.2</v>
      </c>
      <c r="Q57" s="69">
        <f t="shared" si="18"/>
        <v>224</v>
      </c>
      <c r="R57" s="70">
        <f t="shared" si="18"/>
        <v>141</v>
      </c>
      <c r="S57" s="69">
        <f t="shared" si="18"/>
        <v>1</v>
      </c>
      <c r="T57" s="70">
        <f t="shared" si="18"/>
        <v>0.5</v>
      </c>
      <c r="U57" s="88">
        <f t="shared" si="18"/>
        <v>141.5</v>
      </c>
      <c r="V57" s="69">
        <f t="shared" si="18"/>
        <v>81</v>
      </c>
      <c r="W57" s="70">
        <f t="shared" si="18"/>
        <v>141.3</v>
      </c>
      <c r="X57" s="69">
        <f t="shared" si="18"/>
        <v>1</v>
      </c>
      <c r="Y57" s="70">
        <f t="shared" si="18"/>
        <v>1.6</v>
      </c>
      <c r="Z57" s="88">
        <f t="shared" si="18"/>
        <v>110.8</v>
      </c>
      <c r="AA57" s="71">
        <f t="shared" si="17"/>
        <v>2562</v>
      </c>
      <c r="AB57" s="72">
        <f t="shared" si="17"/>
        <v>723.8</v>
      </c>
      <c r="AC57" s="73">
        <f t="shared" si="17"/>
        <v>2</v>
      </c>
      <c r="AD57" s="74">
        <f t="shared" si="17"/>
        <v>2.1</v>
      </c>
    </row>
    <row r="58" spans="1:30" ht="19.5" customHeight="1">
      <c r="A58" s="491"/>
      <c r="B58" s="450"/>
      <c r="C58" s="450"/>
      <c r="D58" s="450"/>
      <c r="E58" s="450"/>
      <c r="F58" s="85" t="s">
        <v>12</v>
      </c>
      <c r="G58" s="67">
        <f aca="true" t="shared" si="19" ref="G58:Z58">G10+G16+G22+G28+G34+G40+G46+G52</f>
        <v>404</v>
      </c>
      <c r="H58" s="68">
        <f t="shared" si="19"/>
        <v>19.2</v>
      </c>
      <c r="I58" s="67">
        <f t="shared" si="19"/>
        <v>0</v>
      </c>
      <c r="J58" s="68">
        <f t="shared" si="19"/>
        <v>0</v>
      </c>
      <c r="K58" s="88">
        <f t="shared" si="19"/>
        <v>19.2</v>
      </c>
      <c r="L58" s="67">
        <f t="shared" si="19"/>
        <v>178</v>
      </c>
      <c r="M58" s="68">
        <f t="shared" si="19"/>
        <v>68.97999999999999</v>
      </c>
      <c r="N58" s="67">
        <f t="shared" si="19"/>
        <v>0</v>
      </c>
      <c r="O58" s="68">
        <f t="shared" si="19"/>
        <v>0</v>
      </c>
      <c r="P58" s="88">
        <f t="shared" si="19"/>
        <v>68.97999999999999</v>
      </c>
      <c r="Q58" s="69">
        <f t="shared" si="19"/>
        <v>68</v>
      </c>
      <c r="R58" s="70">
        <f t="shared" si="19"/>
        <v>53.4</v>
      </c>
      <c r="S58" s="69">
        <f t="shared" si="19"/>
        <v>0</v>
      </c>
      <c r="T58" s="70">
        <f t="shared" si="19"/>
        <v>0</v>
      </c>
      <c r="U58" s="88">
        <f t="shared" si="19"/>
        <v>53.4</v>
      </c>
      <c r="V58" s="69">
        <f t="shared" si="19"/>
        <v>74</v>
      </c>
      <c r="W58" s="70">
        <f t="shared" si="19"/>
        <v>77.9</v>
      </c>
      <c r="X58" s="69">
        <f t="shared" si="19"/>
        <v>0</v>
      </c>
      <c r="Y58" s="70">
        <f t="shared" si="19"/>
        <v>0</v>
      </c>
      <c r="Z58" s="88">
        <f t="shared" si="19"/>
        <v>50.9</v>
      </c>
      <c r="AA58" s="71">
        <f t="shared" si="17"/>
        <v>724</v>
      </c>
      <c r="AB58" s="72">
        <f t="shared" si="17"/>
        <v>219.48</v>
      </c>
      <c r="AC58" s="73">
        <f t="shared" si="17"/>
        <v>0</v>
      </c>
      <c r="AD58" s="74">
        <f t="shared" si="17"/>
        <v>0</v>
      </c>
    </row>
    <row r="59" spans="1:30" ht="19.5" customHeight="1">
      <c r="A59" s="491"/>
      <c r="B59" s="450"/>
      <c r="C59" s="450"/>
      <c r="D59" s="450"/>
      <c r="E59" s="450"/>
      <c r="F59" s="85" t="s">
        <v>13</v>
      </c>
      <c r="G59" s="67">
        <f aca="true" t="shared" si="20" ref="G59:Z59">G11+G17+G23+G29+G35+G41+G47+G53</f>
        <v>139</v>
      </c>
      <c r="H59" s="68">
        <f t="shared" si="20"/>
        <v>15</v>
      </c>
      <c r="I59" s="67">
        <f t="shared" si="20"/>
        <v>11</v>
      </c>
      <c r="J59" s="68">
        <f t="shared" si="20"/>
        <v>1.2</v>
      </c>
      <c r="K59" s="88">
        <f t="shared" si="20"/>
        <v>16.2</v>
      </c>
      <c r="L59" s="67">
        <f t="shared" si="20"/>
        <v>81</v>
      </c>
      <c r="M59" s="68">
        <f t="shared" si="20"/>
        <v>27.200000000000003</v>
      </c>
      <c r="N59" s="67">
        <f t="shared" si="20"/>
        <v>0</v>
      </c>
      <c r="O59" s="68">
        <f t="shared" si="20"/>
        <v>0</v>
      </c>
      <c r="P59" s="88">
        <f t="shared" si="20"/>
        <v>27.200000000000003</v>
      </c>
      <c r="Q59" s="69">
        <f t="shared" si="20"/>
        <v>36</v>
      </c>
      <c r="R59" s="70">
        <f t="shared" si="20"/>
        <v>25.9</v>
      </c>
      <c r="S59" s="69">
        <f t="shared" si="20"/>
        <v>1</v>
      </c>
      <c r="T59" s="70">
        <f t="shared" si="20"/>
        <v>0.8</v>
      </c>
      <c r="U59" s="88">
        <f t="shared" si="20"/>
        <v>26.700000000000003</v>
      </c>
      <c r="V59" s="69">
        <f t="shared" si="20"/>
        <v>144</v>
      </c>
      <c r="W59" s="70">
        <f t="shared" si="20"/>
        <v>784.4</v>
      </c>
      <c r="X59" s="69">
        <f t="shared" si="20"/>
        <v>1</v>
      </c>
      <c r="Y59" s="70">
        <f t="shared" si="20"/>
        <v>3.33</v>
      </c>
      <c r="Z59" s="88">
        <f t="shared" si="20"/>
        <v>787.7299999999999</v>
      </c>
      <c r="AA59" s="71">
        <f t="shared" si="17"/>
        <v>400</v>
      </c>
      <c r="AB59" s="72">
        <f t="shared" si="17"/>
        <v>852.5</v>
      </c>
      <c r="AC59" s="73">
        <f t="shared" si="17"/>
        <v>13</v>
      </c>
      <c r="AD59" s="74">
        <f t="shared" si="17"/>
        <v>5.33</v>
      </c>
    </row>
    <row r="60" spans="1:30" ht="19.5" customHeight="1" thickBot="1">
      <c r="A60" s="491"/>
      <c r="B60" s="451"/>
      <c r="C60" s="451"/>
      <c r="D60" s="451"/>
      <c r="E60" s="451"/>
      <c r="F60" s="86" t="s">
        <v>14</v>
      </c>
      <c r="G60" s="75">
        <f aca="true" t="shared" si="21" ref="G60:Z60">G12+G18+G24+G30+G36+G42+G48+G54</f>
        <v>65</v>
      </c>
      <c r="H60" s="76">
        <f t="shared" si="21"/>
        <v>7.4</v>
      </c>
      <c r="I60" s="75">
        <f t="shared" si="21"/>
        <v>0</v>
      </c>
      <c r="J60" s="76">
        <f t="shared" si="21"/>
        <v>0</v>
      </c>
      <c r="K60" s="89">
        <f t="shared" si="21"/>
        <v>7.4</v>
      </c>
      <c r="L60" s="75">
        <f t="shared" si="21"/>
        <v>32</v>
      </c>
      <c r="M60" s="76">
        <f t="shared" si="21"/>
        <v>9.7</v>
      </c>
      <c r="N60" s="75">
        <f t="shared" si="21"/>
        <v>0</v>
      </c>
      <c r="O60" s="76">
        <f t="shared" si="21"/>
        <v>0</v>
      </c>
      <c r="P60" s="89">
        <f t="shared" si="21"/>
        <v>9.7</v>
      </c>
      <c r="Q60" s="77">
        <f t="shared" si="21"/>
        <v>12</v>
      </c>
      <c r="R60" s="78">
        <f t="shared" si="21"/>
        <v>8.5</v>
      </c>
      <c r="S60" s="77">
        <f t="shared" si="21"/>
        <v>0</v>
      </c>
      <c r="T60" s="78">
        <f t="shared" si="21"/>
        <v>0</v>
      </c>
      <c r="U60" s="89">
        <f t="shared" si="21"/>
        <v>8.5</v>
      </c>
      <c r="V60" s="77">
        <f t="shared" si="21"/>
        <v>61</v>
      </c>
      <c r="W60" s="78">
        <f t="shared" si="21"/>
        <v>111.6</v>
      </c>
      <c r="X60" s="79">
        <f t="shared" si="21"/>
        <v>20</v>
      </c>
      <c r="Y60" s="78">
        <f t="shared" si="21"/>
        <v>30</v>
      </c>
      <c r="Z60" s="89">
        <f t="shared" si="21"/>
        <v>141.6</v>
      </c>
      <c r="AA60" s="80">
        <f t="shared" si="17"/>
        <v>170</v>
      </c>
      <c r="AB60" s="81">
        <f t="shared" si="17"/>
        <v>137.2</v>
      </c>
      <c r="AC60" s="82">
        <f t="shared" si="17"/>
        <v>20</v>
      </c>
      <c r="AD60" s="83">
        <f t="shared" si="17"/>
        <v>30</v>
      </c>
    </row>
    <row r="61" spans="1:30" ht="19.5" customHeight="1" thickBot="1">
      <c r="A61" s="492"/>
      <c r="B61" s="455" t="s">
        <v>17</v>
      </c>
      <c r="C61" s="456"/>
      <c r="D61" s="456"/>
      <c r="E61" s="457"/>
      <c r="F61" s="17"/>
      <c r="G61" s="34">
        <f aca="true" t="shared" si="22" ref="G61:AD61">G56+G57+G58+G59+G60</f>
        <v>6058</v>
      </c>
      <c r="H61" s="18">
        <f t="shared" si="22"/>
        <v>796.6549999999999</v>
      </c>
      <c r="I61" s="17">
        <f t="shared" si="22"/>
        <v>13</v>
      </c>
      <c r="J61" s="18">
        <f t="shared" si="22"/>
        <v>1.4</v>
      </c>
      <c r="K61" s="18">
        <f t="shared" si="22"/>
        <v>798.055</v>
      </c>
      <c r="L61" s="34">
        <f t="shared" si="22"/>
        <v>5715</v>
      </c>
      <c r="M61" s="18">
        <f t="shared" si="22"/>
        <v>1783.8500000000001</v>
      </c>
      <c r="N61" s="34">
        <f t="shared" si="22"/>
        <v>6</v>
      </c>
      <c r="O61" s="18">
        <f t="shared" si="22"/>
        <v>2.07</v>
      </c>
      <c r="P61" s="18">
        <f t="shared" si="22"/>
        <v>1788.9200000000003</v>
      </c>
      <c r="Q61" s="17">
        <f t="shared" si="22"/>
        <v>2604</v>
      </c>
      <c r="R61" s="17">
        <f t="shared" si="22"/>
        <v>1891.8400000000001</v>
      </c>
      <c r="S61" s="17">
        <f t="shared" si="22"/>
        <v>5</v>
      </c>
      <c r="T61" s="18">
        <f t="shared" si="22"/>
        <v>3.0999999999999996</v>
      </c>
      <c r="U61" s="18">
        <f t="shared" si="22"/>
        <v>1894.9400000000003</v>
      </c>
      <c r="V61" s="17">
        <f t="shared" si="22"/>
        <v>1795</v>
      </c>
      <c r="W61" s="18">
        <f t="shared" si="22"/>
        <v>4011.6000000000004</v>
      </c>
      <c r="X61" s="34">
        <f t="shared" si="22"/>
        <v>43</v>
      </c>
      <c r="Y61" s="18">
        <f t="shared" si="22"/>
        <v>196.93</v>
      </c>
      <c r="Z61" s="18">
        <f t="shared" si="22"/>
        <v>2961.93</v>
      </c>
      <c r="AA61" s="90">
        <f t="shared" si="22"/>
        <v>16172</v>
      </c>
      <c r="AB61" s="91">
        <f t="shared" si="22"/>
        <v>8483.945</v>
      </c>
      <c r="AC61" s="92">
        <f t="shared" si="22"/>
        <v>67</v>
      </c>
      <c r="AD61" s="93">
        <f t="shared" si="22"/>
        <v>203.5</v>
      </c>
    </row>
    <row r="65" spans="7:30" ht="13.5">
      <c r="G65" s="248"/>
      <c r="H65" s="248"/>
      <c r="I65" s="248"/>
      <c r="J65" s="248"/>
      <c r="K65" s="248"/>
      <c r="L65" s="248"/>
      <c r="M65" s="248"/>
      <c r="N65" s="248"/>
      <c r="O65" s="248"/>
      <c r="P65" s="248"/>
      <c r="Q65" s="248"/>
      <c r="R65" s="248"/>
      <c r="S65" s="248"/>
      <c r="T65" s="248"/>
      <c r="U65" s="248"/>
      <c r="V65" s="248"/>
      <c r="W65" s="248"/>
      <c r="X65" s="248"/>
      <c r="Y65" s="248"/>
      <c r="Z65" s="248"/>
      <c r="AA65" s="248"/>
      <c r="AB65" s="248"/>
      <c r="AC65" s="248"/>
      <c r="AD65" s="248"/>
    </row>
  </sheetData>
  <sheetProtection/>
  <mergeCells count="84">
    <mergeCell ref="A1:Z1"/>
    <mergeCell ref="AA1:AD1"/>
    <mergeCell ref="A2:Z2"/>
    <mergeCell ref="A3:Z3"/>
    <mergeCell ref="A4:A6"/>
    <mergeCell ref="B4:B6"/>
    <mergeCell ref="C4:C6"/>
    <mergeCell ref="D4:E4"/>
    <mergeCell ref="F4:F6"/>
    <mergeCell ref="G4:K4"/>
    <mergeCell ref="L4:P4"/>
    <mergeCell ref="Q4:U4"/>
    <mergeCell ref="V4:Z4"/>
    <mergeCell ref="AA4:AD4"/>
    <mergeCell ref="D5:D6"/>
    <mergeCell ref="E5:E6"/>
    <mergeCell ref="G5:H5"/>
    <mergeCell ref="I5:J5"/>
    <mergeCell ref="K5:K6"/>
    <mergeCell ref="L5:M5"/>
    <mergeCell ref="Z5:Z6"/>
    <mergeCell ref="AA5:AB5"/>
    <mergeCell ref="AC5:AD5"/>
    <mergeCell ref="A8:A13"/>
    <mergeCell ref="B8:B12"/>
    <mergeCell ref="C8:C12"/>
    <mergeCell ref="D8:D12"/>
    <mergeCell ref="E8:E12"/>
    <mergeCell ref="N5:O5"/>
    <mergeCell ref="P5:P6"/>
    <mergeCell ref="A14:A19"/>
    <mergeCell ref="B14:B18"/>
    <mergeCell ref="C14:C18"/>
    <mergeCell ref="D14:D18"/>
    <mergeCell ref="E14:E18"/>
    <mergeCell ref="X5:Y5"/>
    <mergeCell ref="Q5:R5"/>
    <mergeCell ref="S5:T5"/>
    <mergeCell ref="U5:U6"/>
    <mergeCell ref="V5:W5"/>
    <mergeCell ref="A26:A31"/>
    <mergeCell ref="B26:B30"/>
    <mergeCell ref="C26:C30"/>
    <mergeCell ref="D26:D30"/>
    <mergeCell ref="E26:E30"/>
    <mergeCell ref="A20:A25"/>
    <mergeCell ref="B20:B24"/>
    <mergeCell ref="C20:C24"/>
    <mergeCell ref="D20:D24"/>
    <mergeCell ref="E20:E24"/>
    <mergeCell ref="A38:A43"/>
    <mergeCell ref="B38:B42"/>
    <mergeCell ref="C38:C42"/>
    <mergeCell ref="D38:D42"/>
    <mergeCell ref="E38:E42"/>
    <mergeCell ref="A32:A37"/>
    <mergeCell ref="B32:B36"/>
    <mergeCell ref="C32:C36"/>
    <mergeCell ref="D32:D36"/>
    <mergeCell ref="E32:E36"/>
    <mergeCell ref="A44:A49"/>
    <mergeCell ref="B44:B48"/>
    <mergeCell ref="C44:C48"/>
    <mergeCell ref="D44:D48"/>
    <mergeCell ref="E44:E48"/>
    <mergeCell ref="B49:E49"/>
    <mergeCell ref="A50:A55"/>
    <mergeCell ref="B50:B54"/>
    <mergeCell ref="C50:C54"/>
    <mergeCell ref="D50:D54"/>
    <mergeCell ref="E50:E54"/>
    <mergeCell ref="B55:E55"/>
    <mergeCell ref="A56:A61"/>
    <mergeCell ref="B56:B60"/>
    <mergeCell ref="C56:C60"/>
    <mergeCell ref="D56:D60"/>
    <mergeCell ref="E56:E60"/>
    <mergeCell ref="B61:E61"/>
    <mergeCell ref="B13:E13"/>
    <mergeCell ref="B19:E19"/>
    <mergeCell ref="B25:E25"/>
    <mergeCell ref="B31:E31"/>
    <mergeCell ref="B37:E37"/>
    <mergeCell ref="B43:E43"/>
  </mergeCells>
  <printOptions/>
  <pageMargins left="0" right="0" top="0" bottom="0" header="0" footer="0"/>
  <pageSetup horizontalDpi="600" verticalDpi="600" orientation="landscape" paperSize="9" scale="65" r:id="rId1"/>
  <ignoredErrors>
    <ignoredError sqref="AA55:AD55 AA49:AD49 AA43:AD43 AA31:AD42 AA19:AD25 AA13:AD1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AD54"/>
  <sheetViews>
    <sheetView zoomScalePageLayoutView="0" workbookViewId="0" topLeftCell="D37">
      <selection activeCell="U63" sqref="U63"/>
    </sheetView>
  </sheetViews>
  <sheetFormatPr defaultColWidth="9.140625" defaultRowHeight="12.75"/>
  <cols>
    <col min="1" max="1" width="3.421875" style="1" customWidth="1"/>
    <col min="2" max="2" width="15.00390625" style="1" customWidth="1"/>
    <col min="3" max="3" width="16.28125" style="1" customWidth="1"/>
    <col min="4" max="4" width="15.421875" style="1" customWidth="1"/>
    <col min="5" max="5" width="14.57421875" style="1" customWidth="1"/>
    <col min="6" max="6" width="13.8515625" style="1" customWidth="1"/>
    <col min="7" max="10" width="8.28125" style="1" customWidth="1"/>
    <col min="11" max="11" width="11.7109375" style="1" customWidth="1"/>
    <col min="12" max="15" width="8.28125" style="1" customWidth="1"/>
    <col min="16" max="16" width="11.7109375" style="1" customWidth="1"/>
    <col min="17" max="20" width="8.28125" style="1" customWidth="1"/>
    <col min="21" max="21" width="11.7109375" style="1" customWidth="1"/>
    <col min="22" max="25" width="8.28125" style="1" customWidth="1"/>
    <col min="26" max="26" width="11.7109375" style="1" customWidth="1"/>
    <col min="27" max="27" width="9.140625" style="1" customWidth="1"/>
    <col min="28" max="28" width="12.421875" style="1" customWidth="1"/>
    <col min="29" max="29" width="9.140625" style="1" customWidth="1"/>
    <col min="30" max="30" width="9.28125" style="1" bestFit="1" customWidth="1"/>
    <col min="31" max="16384" width="9.140625" style="1" customWidth="1"/>
  </cols>
  <sheetData>
    <row r="1" spans="1:30" ht="28.5" customHeight="1">
      <c r="A1" s="469" t="s">
        <v>0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469"/>
      <c r="Z1" s="469"/>
      <c r="AA1" s="482" t="s">
        <v>24</v>
      </c>
      <c r="AB1" s="483"/>
      <c r="AC1" s="483"/>
      <c r="AD1" s="483"/>
    </row>
    <row r="2" spans="1:26" ht="47.25" customHeight="1">
      <c r="A2" s="481" t="s">
        <v>35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  <c r="W2" s="481"/>
      <c r="X2" s="481"/>
      <c r="Y2" s="481"/>
      <c r="Z2" s="481"/>
    </row>
    <row r="3" spans="1:26" ht="30.75" customHeight="1" thickBot="1">
      <c r="A3" s="480" t="s">
        <v>25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480"/>
      <c r="U3" s="480"/>
      <c r="V3" s="480"/>
      <c r="W3" s="480"/>
      <c r="X3" s="480"/>
      <c r="Y3" s="480"/>
      <c r="Z3" s="480"/>
    </row>
    <row r="4" spans="1:30" ht="36" customHeight="1" thickBot="1">
      <c r="A4" s="470" t="s">
        <v>4</v>
      </c>
      <c r="B4" s="467" t="s">
        <v>1</v>
      </c>
      <c r="C4" s="463" t="s">
        <v>21</v>
      </c>
      <c r="D4" s="486" t="s">
        <v>20</v>
      </c>
      <c r="E4" s="487"/>
      <c r="F4" s="488" t="s">
        <v>16</v>
      </c>
      <c r="G4" s="458" t="s">
        <v>18</v>
      </c>
      <c r="H4" s="459"/>
      <c r="I4" s="459"/>
      <c r="J4" s="459"/>
      <c r="K4" s="460"/>
      <c r="L4" s="458" t="s">
        <v>19</v>
      </c>
      <c r="M4" s="459"/>
      <c r="N4" s="459"/>
      <c r="O4" s="459"/>
      <c r="P4" s="460"/>
      <c r="Q4" s="458" t="s">
        <v>2</v>
      </c>
      <c r="R4" s="459"/>
      <c r="S4" s="459"/>
      <c r="T4" s="459"/>
      <c r="U4" s="460"/>
      <c r="V4" s="473" t="s">
        <v>3</v>
      </c>
      <c r="W4" s="473"/>
      <c r="X4" s="473"/>
      <c r="Y4" s="473"/>
      <c r="Z4" s="458"/>
      <c r="AA4" s="485" t="s">
        <v>9</v>
      </c>
      <c r="AB4" s="485"/>
      <c r="AC4" s="485"/>
      <c r="AD4" s="485"/>
    </row>
    <row r="5" spans="1:30" ht="31.5" customHeight="1">
      <c r="A5" s="471"/>
      <c r="B5" s="468"/>
      <c r="C5" s="464"/>
      <c r="D5" s="476" t="s">
        <v>23</v>
      </c>
      <c r="E5" s="478" t="s">
        <v>22</v>
      </c>
      <c r="F5" s="489"/>
      <c r="G5" s="461" t="s">
        <v>5</v>
      </c>
      <c r="H5" s="462"/>
      <c r="I5" s="461" t="s">
        <v>6</v>
      </c>
      <c r="J5" s="462"/>
      <c r="K5" s="465" t="s">
        <v>10</v>
      </c>
      <c r="L5" s="461" t="s">
        <v>5</v>
      </c>
      <c r="M5" s="462"/>
      <c r="N5" s="461" t="s">
        <v>6</v>
      </c>
      <c r="O5" s="462"/>
      <c r="P5" s="465" t="s">
        <v>10</v>
      </c>
      <c r="Q5" s="461" t="s">
        <v>5</v>
      </c>
      <c r="R5" s="462"/>
      <c r="S5" s="461" t="s">
        <v>6</v>
      </c>
      <c r="T5" s="462"/>
      <c r="U5" s="465" t="s">
        <v>10</v>
      </c>
      <c r="V5" s="461" t="s">
        <v>5</v>
      </c>
      <c r="W5" s="462"/>
      <c r="X5" s="461" t="s">
        <v>6</v>
      </c>
      <c r="Y5" s="462"/>
      <c r="Z5" s="474" t="s">
        <v>10</v>
      </c>
      <c r="AA5" s="484" t="s">
        <v>5</v>
      </c>
      <c r="AB5" s="484"/>
      <c r="AC5" s="484" t="s">
        <v>6</v>
      </c>
      <c r="AD5" s="484"/>
    </row>
    <row r="6" spans="1:30" ht="52.5" customHeight="1" thickBot="1">
      <c r="A6" s="472"/>
      <c r="B6" s="468"/>
      <c r="C6" s="464"/>
      <c r="D6" s="503"/>
      <c r="E6" s="504"/>
      <c r="F6" s="489"/>
      <c r="G6" s="2" t="s">
        <v>7</v>
      </c>
      <c r="H6" s="3" t="s">
        <v>8</v>
      </c>
      <c r="I6" s="2" t="s">
        <v>7</v>
      </c>
      <c r="J6" s="3" t="s">
        <v>8</v>
      </c>
      <c r="K6" s="466"/>
      <c r="L6" s="2" t="s">
        <v>7</v>
      </c>
      <c r="M6" s="3" t="s">
        <v>8</v>
      </c>
      <c r="N6" s="2" t="s">
        <v>7</v>
      </c>
      <c r="O6" s="3" t="s">
        <v>8</v>
      </c>
      <c r="P6" s="466"/>
      <c r="Q6" s="2" t="s">
        <v>7</v>
      </c>
      <c r="R6" s="3" t="s">
        <v>8</v>
      </c>
      <c r="S6" s="2" t="s">
        <v>7</v>
      </c>
      <c r="T6" s="3" t="s">
        <v>8</v>
      </c>
      <c r="U6" s="466"/>
      <c r="V6" s="2" t="s">
        <v>7</v>
      </c>
      <c r="W6" s="3" t="s">
        <v>8</v>
      </c>
      <c r="X6" s="2" t="s">
        <v>7</v>
      </c>
      <c r="Y6" s="3" t="s">
        <v>8</v>
      </c>
      <c r="Z6" s="475"/>
      <c r="AA6" s="6" t="s">
        <v>7</v>
      </c>
      <c r="AB6" s="7" t="s">
        <v>8</v>
      </c>
      <c r="AC6" s="6" t="s">
        <v>7</v>
      </c>
      <c r="AD6" s="7" t="s">
        <v>8</v>
      </c>
    </row>
    <row r="7" spans="1:30" ht="15" customHeight="1" thickBot="1">
      <c r="A7" s="8">
        <v>1</v>
      </c>
      <c r="B7" s="10">
        <v>2</v>
      </c>
      <c r="C7" s="8">
        <v>3</v>
      </c>
      <c r="D7" s="11">
        <v>4</v>
      </c>
      <c r="E7" s="9">
        <v>5</v>
      </c>
      <c r="F7" s="10">
        <v>6</v>
      </c>
      <c r="G7" s="8">
        <v>7</v>
      </c>
      <c r="H7" s="10">
        <v>8</v>
      </c>
      <c r="I7" s="8">
        <v>9</v>
      </c>
      <c r="J7" s="10">
        <v>10</v>
      </c>
      <c r="K7" s="8">
        <v>11</v>
      </c>
      <c r="L7" s="10">
        <v>12</v>
      </c>
      <c r="M7" s="8">
        <v>13</v>
      </c>
      <c r="N7" s="10">
        <v>14</v>
      </c>
      <c r="O7" s="8">
        <v>15</v>
      </c>
      <c r="P7" s="10">
        <v>16</v>
      </c>
      <c r="Q7" s="8">
        <v>17</v>
      </c>
      <c r="R7" s="10">
        <v>18</v>
      </c>
      <c r="S7" s="8">
        <v>19</v>
      </c>
      <c r="T7" s="10">
        <v>20</v>
      </c>
      <c r="U7" s="8">
        <v>21</v>
      </c>
      <c r="V7" s="10">
        <v>22</v>
      </c>
      <c r="W7" s="8">
        <v>23</v>
      </c>
      <c r="X7" s="10">
        <v>24</v>
      </c>
      <c r="Y7" s="8">
        <v>25</v>
      </c>
      <c r="Z7" s="15">
        <v>26</v>
      </c>
      <c r="AA7" s="16">
        <v>27</v>
      </c>
      <c r="AB7" s="16">
        <v>28</v>
      </c>
      <c r="AC7" s="16">
        <v>29</v>
      </c>
      <c r="AD7" s="16">
        <v>30</v>
      </c>
    </row>
    <row r="8" spans="1:30" ht="19.5" customHeight="1">
      <c r="A8" s="497">
        <v>1</v>
      </c>
      <c r="B8" s="500" t="s">
        <v>36</v>
      </c>
      <c r="C8" s="500">
        <f>D8+E8</f>
        <v>10974.192500000001</v>
      </c>
      <c r="D8" s="500">
        <v>10874.7793</v>
      </c>
      <c r="E8" s="500">
        <v>99.4132</v>
      </c>
      <c r="F8" s="84" t="s">
        <v>11</v>
      </c>
      <c r="G8" s="60">
        <v>722</v>
      </c>
      <c r="H8" s="61">
        <v>102.3226</v>
      </c>
      <c r="I8" s="60">
        <v>1</v>
      </c>
      <c r="J8" s="61">
        <v>0.2</v>
      </c>
      <c r="K8" s="87">
        <f>H8+J8</f>
        <v>102.5226</v>
      </c>
      <c r="L8" s="60">
        <v>293</v>
      </c>
      <c r="M8" s="61">
        <v>124.405</v>
      </c>
      <c r="N8" s="60">
        <v>0</v>
      </c>
      <c r="O8" s="61">
        <v>0</v>
      </c>
      <c r="P8" s="87">
        <f>M8+O8</f>
        <v>124.405</v>
      </c>
      <c r="Q8" s="62">
        <v>126</v>
      </c>
      <c r="R8" s="61">
        <v>112.7165</v>
      </c>
      <c r="S8" s="62">
        <v>0</v>
      </c>
      <c r="T8" s="61">
        <v>0</v>
      </c>
      <c r="U8" s="87">
        <f>R8+T8</f>
        <v>112.7165</v>
      </c>
      <c r="V8" s="62">
        <v>50</v>
      </c>
      <c r="W8" s="61">
        <v>179.5347</v>
      </c>
      <c r="X8" s="62">
        <v>0</v>
      </c>
      <c r="Y8" s="61">
        <v>0</v>
      </c>
      <c r="Z8" s="87">
        <f>W8+Y8</f>
        <v>179.5347</v>
      </c>
      <c r="AA8" s="63">
        <f aca="true" t="shared" si="0" ref="AA8:AD12">G8+L8+Q8+V8</f>
        <v>1191</v>
      </c>
      <c r="AB8" s="64">
        <f t="shared" si="0"/>
        <v>518.9788</v>
      </c>
      <c r="AC8" s="65">
        <f t="shared" si="0"/>
        <v>1</v>
      </c>
      <c r="AD8" s="66">
        <f t="shared" si="0"/>
        <v>0.2</v>
      </c>
    </row>
    <row r="9" spans="1:30" ht="19.5" customHeight="1">
      <c r="A9" s="498"/>
      <c r="B9" s="501"/>
      <c r="C9" s="501"/>
      <c r="D9" s="501"/>
      <c r="E9" s="501"/>
      <c r="F9" s="85" t="s">
        <v>15</v>
      </c>
      <c r="G9" s="67">
        <v>14</v>
      </c>
      <c r="H9" s="68">
        <v>1.97</v>
      </c>
      <c r="I9" s="67">
        <v>0</v>
      </c>
      <c r="J9" s="68">
        <v>0</v>
      </c>
      <c r="K9" s="88">
        <f aca="true" t="shared" si="1" ref="K9:K42">H9+J9</f>
        <v>1.97</v>
      </c>
      <c r="L9" s="67">
        <v>50</v>
      </c>
      <c r="M9" s="68">
        <v>21.6</v>
      </c>
      <c r="N9" s="67">
        <v>0</v>
      </c>
      <c r="O9" s="68">
        <v>0</v>
      </c>
      <c r="P9" s="88">
        <f aca="true" t="shared" si="2" ref="P9:P42">M9+O9</f>
        <v>21.6</v>
      </c>
      <c r="Q9" s="69">
        <v>19</v>
      </c>
      <c r="R9" s="70">
        <v>15.65</v>
      </c>
      <c r="S9" s="69">
        <v>0</v>
      </c>
      <c r="T9" s="70">
        <v>0</v>
      </c>
      <c r="U9" s="88">
        <f>R9+T9</f>
        <v>15.65</v>
      </c>
      <c r="V9" s="69">
        <v>5</v>
      </c>
      <c r="W9" s="70">
        <v>7.65</v>
      </c>
      <c r="X9" s="69">
        <v>0</v>
      </c>
      <c r="Y9" s="70">
        <v>0</v>
      </c>
      <c r="Z9" s="88">
        <f>W9+Y9</f>
        <v>7.65</v>
      </c>
      <c r="AA9" s="71">
        <f t="shared" si="0"/>
        <v>88</v>
      </c>
      <c r="AB9" s="72">
        <f t="shared" si="0"/>
        <v>46.87</v>
      </c>
      <c r="AC9" s="73">
        <f t="shared" si="0"/>
        <v>0</v>
      </c>
      <c r="AD9" s="74">
        <f t="shared" si="0"/>
        <v>0</v>
      </c>
    </row>
    <row r="10" spans="1:30" ht="19.5" customHeight="1">
      <c r="A10" s="498"/>
      <c r="B10" s="501"/>
      <c r="C10" s="501"/>
      <c r="D10" s="501"/>
      <c r="E10" s="501"/>
      <c r="F10" s="85" t="s">
        <v>12</v>
      </c>
      <c r="G10" s="67">
        <v>0</v>
      </c>
      <c r="H10" s="68">
        <v>0</v>
      </c>
      <c r="I10" s="67">
        <v>0</v>
      </c>
      <c r="J10" s="68">
        <v>0</v>
      </c>
      <c r="K10" s="88">
        <f t="shared" si="1"/>
        <v>0</v>
      </c>
      <c r="L10" s="67">
        <v>0</v>
      </c>
      <c r="M10" s="68">
        <v>0</v>
      </c>
      <c r="N10" s="67">
        <v>0</v>
      </c>
      <c r="O10" s="68">
        <v>0</v>
      </c>
      <c r="P10" s="88">
        <f t="shared" si="2"/>
        <v>0</v>
      </c>
      <c r="Q10" s="69">
        <v>0</v>
      </c>
      <c r="R10" s="70">
        <v>0</v>
      </c>
      <c r="S10" s="69">
        <v>0</v>
      </c>
      <c r="T10" s="70">
        <v>0</v>
      </c>
      <c r="U10" s="88">
        <f>R10+T10</f>
        <v>0</v>
      </c>
      <c r="V10" s="69">
        <v>0</v>
      </c>
      <c r="W10" s="70">
        <v>0</v>
      </c>
      <c r="X10" s="69">
        <v>0</v>
      </c>
      <c r="Y10" s="70">
        <v>0</v>
      </c>
      <c r="Z10" s="88">
        <f>W10+Y10</f>
        <v>0</v>
      </c>
      <c r="AA10" s="71">
        <f t="shared" si="0"/>
        <v>0</v>
      </c>
      <c r="AB10" s="72">
        <f t="shared" si="0"/>
        <v>0</v>
      </c>
      <c r="AC10" s="73">
        <f t="shared" si="0"/>
        <v>0</v>
      </c>
      <c r="AD10" s="74">
        <f t="shared" si="0"/>
        <v>0</v>
      </c>
    </row>
    <row r="11" spans="1:30" ht="19.5" customHeight="1">
      <c r="A11" s="498"/>
      <c r="B11" s="501"/>
      <c r="C11" s="501"/>
      <c r="D11" s="501"/>
      <c r="E11" s="501"/>
      <c r="F11" s="85" t="s">
        <v>13</v>
      </c>
      <c r="G11" s="67">
        <v>3</v>
      </c>
      <c r="H11" s="68">
        <v>0.32</v>
      </c>
      <c r="I11" s="67">
        <v>0</v>
      </c>
      <c r="J11" s="68">
        <v>0</v>
      </c>
      <c r="K11" s="88">
        <f t="shared" si="1"/>
        <v>0.32</v>
      </c>
      <c r="L11" s="67">
        <v>7</v>
      </c>
      <c r="M11" s="68">
        <v>1.9</v>
      </c>
      <c r="N11" s="67">
        <v>0</v>
      </c>
      <c r="O11" s="68">
        <v>0</v>
      </c>
      <c r="P11" s="88">
        <f t="shared" si="2"/>
        <v>1.9</v>
      </c>
      <c r="Q11" s="69">
        <v>0</v>
      </c>
      <c r="R11" s="70">
        <v>0</v>
      </c>
      <c r="S11" s="69">
        <v>0</v>
      </c>
      <c r="T11" s="70">
        <v>0</v>
      </c>
      <c r="U11" s="88">
        <f>R11+T11</f>
        <v>0</v>
      </c>
      <c r="V11" s="69">
        <v>3</v>
      </c>
      <c r="W11" s="70">
        <v>7.8</v>
      </c>
      <c r="X11" s="69">
        <v>0</v>
      </c>
      <c r="Y11" s="70">
        <v>0</v>
      </c>
      <c r="Z11" s="88">
        <f>W11+Y11</f>
        <v>7.8</v>
      </c>
      <c r="AA11" s="71">
        <f t="shared" si="0"/>
        <v>13</v>
      </c>
      <c r="AB11" s="72">
        <f t="shared" si="0"/>
        <v>10.02</v>
      </c>
      <c r="AC11" s="73">
        <f t="shared" si="0"/>
        <v>0</v>
      </c>
      <c r="AD11" s="74">
        <f t="shared" si="0"/>
        <v>0</v>
      </c>
    </row>
    <row r="12" spans="1:30" ht="19.5" customHeight="1" thickBot="1">
      <c r="A12" s="498"/>
      <c r="B12" s="502"/>
      <c r="C12" s="502"/>
      <c r="D12" s="502"/>
      <c r="E12" s="502"/>
      <c r="F12" s="86" t="s">
        <v>14</v>
      </c>
      <c r="G12" s="75">
        <v>0</v>
      </c>
      <c r="H12" s="76">
        <v>0</v>
      </c>
      <c r="I12" s="75">
        <v>0</v>
      </c>
      <c r="J12" s="76">
        <v>0</v>
      </c>
      <c r="K12" s="89">
        <f t="shared" si="1"/>
        <v>0</v>
      </c>
      <c r="L12" s="75">
        <v>0</v>
      </c>
      <c r="M12" s="76">
        <v>0</v>
      </c>
      <c r="N12" s="75">
        <v>0</v>
      </c>
      <c r="O12" s="76">
        <v>0</v>
      </c>
      <c r="P12" s="89">
        <f t="shared" si="2"/>
        <v>0</v>
      </c>
      <c r="Q12" s="77">
        <v>0</v>
      </c>
      <c r="R12" s="78">
        <v>0</v>
      </c>
      <c r="S12" s="77">
        <v>0</v>
      </c>
      <c r="T12" s="78">
        <v>0</v>
      </c>
      <c r="U12" s="89">
        <f>R12+T12</f>
        <v>0</v>
      </c>
      <c r="V12" s="77">
        <v>10</v>
      </c>
      <c r="W12" s="78">
        <v>36.043</v>
      </c>
      <c r="X12" s="79">
        <v>0</v>
      </c>
      <c r="Y12" s="78">
        <v>0</v>
      </c>
      <c r="Z12" s="89">
        <f>W12+Y12</f>
        <v>36.043</v>
      </c>
      <c r="AA12" s="80">
        <f t="shared" si="0"/>
        <v>10</v>
      </c>
      <c r="AB12" s="81">
        <f t="shared" si="0"/>
        <v>36.043</v>
      </c>
      <c r="AC12" s="82">
        <f t="shared" si="0"/>
        <v>0</v>
      </c>
      <c r="AD12" s="83">
        <f t="shared" si="0"/>
        <v>0</v>
      </c>
    </row>
    <row r="13" spans="1:30" ht="19.5" customHeight="1" thickBot="1">
      <c r="A13" s="499"/>
      <c r="B13" s="493" t="s">
        <v>9</v>
      </c>
      <c r="C13" s="494"/>
      <c r="D13" s="494"/>
      <c r="E13" s="495"/>
      <c r="F13" s="17"/>
      <c r="G13" s="34">
        <f>G8+G9+G10+G11+G12</f>
        <v>739</v>
      </c>
      <c r="H13" s="18">
        <f aca="true" t="shared" si="3" ref="H13:AC13">H8+H9+H10+H11+H12</f>
        <v>104.61259999999999</v>
      </c>
      <c r="I13" s="17">
        <f t="shared" si="3"/>
        <v>1</v>
      </c>
      <c r="J13" s="18">
        <f t="shared" si="3"/>
        <v>0.2</v>
      </c>
      <c r="K13" s="18">
        <f t="shared" si="3"/>
        <v>104.81259999999999</v>
      </c>
      <c r="L13" s="34">
        <f t="shared" si="3"/>
        <v>350</v>
      </c>
      <c r="M13" s="18">
        <f t="shared" si="3"/>
        <v>147.905</v>
      </c>
      <c r="N13" s="34">
        <f t="shared" si="3"/>
        <v>0</v>
      </c>
      <c r="O13" s="18">
        <f t="shared" si="3"/>
        <v>0</v>
      </c>
      <c r="P13" s="18">
        <f t="shared" si="3"/>
        <v>147.905</v>
      </c>
      <c r="Q13" s="17">
        <f t="shared" si="3"/>
        <v>145</v>
      </c>
      <c r="R13" s="17">
        <f t="shared" si="3"/>
        <v>128.3665</v>
      </c>
      <c r="S13" s="17">
        <f t="shared" si="3"/>
        <v>0</v>
      </c>
      <c r="T13" s="18">
        <f t="shared" si="3"/>
        <v>0</v>
      </c>
      <c r="U13" s="18">
        <f t="shared" si="3"/>
        <v>128.3665</v>
      </c>
      <c r="V13" s="17">
        <f t="shared" si="3"/>
        <v>68</v>
      </c>
      <c r="W13" s="18">
        <f t="shared" si="3"/>
        <v>231.0277</v>
      </c>
      <c r="X13" s="34">
        <f t="shared" si="3"/>
        <v>0</v>
      </c>
      <c r="Y13" s="18">
        <f t="shared" si="3"/>
        <v>0</v>
      </c>
      <c r="Z13" s="18">
        <f t="shared" si="3"/>
        <v>231.0277</v>
      </c>
      <c r="AA13" s="90">
        <f t="shared" si="3"/>
        <v>1302</v>
      </c>
      <c r="AB13" s="91">
        <f t="shared" si="3"/>
        <v>611.9118</v>
      </c>
      <c r="AC13" s="92">
        <f t="shared" si="3"/>
        <v>1</v>
      </c>
      <c r="AD13" s="93">
        <f>AD8+AD9+AD10+AD11+AD12</f>
        <v>0.2</v>
      </c>
    </row>
    <row r="14" spans="1:30" ht="19.5" customHeight="1">
      <c r="A14" s="497">
        <v>2</v>
      </c>
      <c r="B14" s="500" t="s">
        <v>37</v>
      </c>
      <c r="C14" s="500">
        <f>D14+E14</f>
        <v>5879.673</v>
      </c>
      <c r="D14" s="500">
        <v>5717.704</v>
      </c>
      <c r="E14" s="500">
        <v>161.969</v>
      </c>
      <c r="F14" s="84" t="s">
        <v>11</v>
      </c>
      <c r="G14" s="60">
        <v>504</v>
      </c>
      <c r="H14" s="61">
        <v>72</v>
      </c>
      <c r="I14" s="60">
        <v>0</v>
      </c>
      <c r="J14" s="61">
        <v>0</v>
      </c>
      <c r="K14" s="87">
        <f t="shared" si="1"/>
        <v>72</v>
      </c>
      <c r="L14" s="60">
        <v>272</v>
      </c>
      <c r="M14" s="61">
        <v>68</v>
      </c>
      <c r="N14" s="60">
        <v>0</v>
      </c>
      <c r="O14" s="61">
        <v>0</v>
      </c>
      <c r="P14" s="87">
        <f t="shared" si="2"/>
        <v>68</v>
      </c>
      <c r="Q14" s="62">
        <v>72</v>
      </c>
      <c r="R14" s="61">
        <v>36</v>
      </c>
      <c r="S14" s="62">
        <v>24</v>
      </c>
      <c r="T14" s="61">
        <v>12</v>
      </c>
      <c r="U14" s="87">
        <f>R14+T14</f>
        <v>48</v>
      </c>
      <c r="V14" s="62">
        <v>3</v>
      </c>
      <c r="W14" s="61">
        <v>6</v>
      </c>
      <c r="X14" s="62">
        <v>4</v>
      </c>
      <c r="Y14" s="61">
        <v>24</v>
      </c>
      <c r="Z14" s="87">
        <f>W14+Y14</f>
        <v>30</v>
      </c>
      <c r="AA14" s="63">
        <f aca="true" t="shared" si="4" ref="AA14:AD18">G14+L14+Q14+V14</f>
        <v>851</v>
      </c>
      <c r="AB14" s="64">
        <f t="shared" si="4"/>
        <v>182</v>
      </c>
      <c r="AC14" s="65">
        <f t="shared" si="4"/>
        <v>28</v>
      </c>
      <c r="AD14" s="66">
        <f t="shared" si="4"/>
        <v>36</v>
      </c>
    </row>
    <row r="15" spans="1:30" ht="19.5" customHeight="1">
      <c r="A15" s="498"/>
      <c r="B15" s="501"/>
      <c r="C15" s="501"/>
      <c r="D15" s="501"/>
      <c r="E15" s="501"/>
      <c r="F15" s="85" t="s">
        <v>15</v>
      </c>
      <c r="G15" s="67">
        <v>0</v>
      </c>
      <c r="H15" s="68">
        <v>0</v>
      </c>
      <c r="I15" s="67">
        <v>0</v>
      </c>
      <c r="J15" s="68">
        <v>0</v>
      </c>
      <c r="K15" s="88">
        <f t="shared" si="1"/>
        <v>0</v>
      </c>
      <c r="L15" s="67">
        <v>0</v>
      </c>
      <c r="M15" s="68">
        <v>0</v>
      </c>
      <c r="N15" s="67">
        <v>0</v>
      </c>
      <c r="O15" s="68">
        <v>0</v>
      </c>
      <c r="P15" s="88">
        <f t="shared" si="2"/>
        <v>0</v>
      </c>
      <c r="Q15" s="69">
        <v>0</v>
      </c>
      <c r="R15" s="70">
        <v>0</v>
      </c>
      <c r="S15" s="69">
        <v>0</v>
      </c>
      <c r="T15" s="70">
        <v>0</v>
      </c>
      <c r="U15" s="88">
        <f>R15+T15</f>
        <v>0</v>
      </c>
      <c r="V15" s="69">
        <v>0</v>
      </c>
      <c r="W15" s="70">
        <v>0</v>
      </c>
      <c r="X15" s="69">
        <v>0</v>
      </c>
      <c r="Y15" s="70">
        <v>0</v>
      </c>
      <c r="Z15" s="88">
        <f>W15+Y15</f>
        <v>0</v>
      </c>
      <c r="AA15" s="71">
        <f t="shared" si="4"/>
        <v>0</v>
      </c>
      <c r="AB15" s="72">
        <f t="shared" si="4"/>
        <v>0</v>
      </c>
      <c r="AC15" s="73">
        <f t="shared" si="4"/>
        <v>0</v>
      </c>
      <c r="AD15" s="74">
        <f t="shared" si="4"/>
        <v>0</v>
      </c>
    </row>
    <row r="16" spans="1:30" ht="19.5" customHeight="1">
      <c r="A16" s="498"/>
      <c r="B16" s="501"/>
      <c r="C16" s="501"/>
      <c r="D16" s="501"/>
      <c r="E16" s="501"/>
      <c r="F16" s="85" t="s">
        <v>12</v>
      </c>
      <c r="G16" s="67">
        <v>0</v>
      </c>
      <c r="H16" s="68">
        <v>0</v>
      </c>
      <c r="I16" s="67">
        <v>0</v>
      </c>
      <c r="J16" s="68">
        <v>0</v>
      </c>
      <c r="K16" s="88">
        <f t="shared" si="1"/>
        <v>0</v>
      </c>
      <c r="L16" s="67">
        <v>0</v>
      </c>
      <c r="M16" s="68">
        <v>0</v>
      </c>
      <c r="N16" s="67">
        <v>0</v>
      </c>
      <c r="O16" s="68">
        <v>0</v>
      </c>
      <c r="P16" s="88">
        <f t="shared" si="2"/>
        <v>0</v>
      </c>
      <c r="Q16" s="69">
        <v>0</v>
      </c>
      <c r="R16" s="70">
        <v>0</v>
      </c>
      <c r="S16" s="69">
        <v>0</v>
      </c>
      <c r="T16" s="70">
        <v>0</v>
      </c>
      <c r="U16" s="88">
        <f>R16+T16</f>
        <v>0</v>
      </c>
      <c r="V16" s="69">
        <v>0</v>
      </c>
      <c r="W16" s="70">
        <v>0</v>
      </c>
      <c r="X16" s="69">
        <v>0</v>
      </c>
      <c r="Y16" s="70">
        <v>0</v>
      </c>
      <c r="Z16" s="88">
        <f>W16+Y16</f>
        <v>0</v>
      </c>
      <c r="AA16" s="71">
        <f t="shared" si="4"/>
        <v>0</v>
      </c>
      <c r="AB16" s="72">
        <f t="shared" si="4"/>
        <v>0</v>
      </c>
      <c r="AC16" s="73">
        <f t="shared" si="4"/>
        <v>0</v>
      </c>
      <c r="AD16" s="74">
        <f t="shared" si="4"/>
        <v>0</v>
      </c>
    </row>
    <row r="17" spans="1:30" ht="19.5" customHeight="1">
      <c r="A17" s="498"/>
      <c r="B17" s="501"/>
      <c r="C17" s="501"/>
      <c r="D17" s="501"/>
      <c r="E17" s="501"/>
      <c r="F17" s="85" t="s">
        <v>13</v>
      </c>
      <c r="G17" s="67">
        <v>0</v>
      </c>
      <c r="H17" s="68">
        <v>0</v>
      </c>
      <c r="I17" s="67">
        <v>0</v>
      </c>
      <c r="J17" s="68">
        <v>0</v>
      </c>
      <c r="K17" s="88">
        <f t="shared" si="1"/>
        <v>0</v>
      </c>
      <c r="L17" s="67">
        <v>0</v>
      </c>
      <c r="M17" s="68">
        <v>0</v>
      </c>
      <c r="N17" s="67">
        <v>0</v>
      </c>
      <c r="O17" s="68">
        <v>0</v>
      </c>
      <c r="P17" s="88">
        <f t="shared" si="2"/>
        <v>0</v>
      </c>
      <c r="Q17" s="69">
        <v>0</v>
      </c>
      <c r="R17" s="70">
        <v>0</v>
      </c>
      <c r="S17" s="69">
        <v>0</v>
      </c>
      <c r="T17" s="70">
        <v>0</v>
      </c>
      <c r="U17" s="88">
        <f>R17+T17</f>
        <v>0</v>
      </c>
      <c r="V17" s="69">
        <v>0</v>
      </c>
      <c r="W17" s="70">
        <v>0</v>
      </c>
      <c r="X17" s="69">
        <v>0</v>
      </c>
      <c r="Y17" s="70">
        <v>0</v>
      </c>
      <c r="Z17" s="88">
        <f>W17+Y17</f>
        <v>0</v>
      </c>
      <c r="AA17" s="71">
        <f t="shared" si="4"/>
        <v>0</v>
      </c>
      <c r="AB17" s="72">
        <f t="shared" si="4"/>
        <v>0</v>
      </c>
      <c r="AC17" s="73">
        <f t="shared" si="4"/>
        <v>0</v>
      </c>
      <c r="AD17" s="74">
        <f t="shared" si="4"/>
        <v>0</v>
      </c>
    </row>
    <row r="18" spans="1:30" ht="19.5" customHeight="1" thickBot="1">
      <c r="A18" s="498"/>
      <c r="B18" s="502"/>
      <c r="C18" s="502"/>
      <c r="D18" s="502"/>
      <c r="E18" s="502"/>
      <c r="F18" s="86" t="s">
        <v>14</v>
      </c>
      <c r="G18" s="75">
        <v>0</v>
      </c>
      <c r="H18" s="76">
        <v>0</v>
      </c>
      <c r="I18" s="75">
        <v>0</v>
      </c>
      <c r="J18" s="76">
        <v>0</v>
      </c>
      <c r="K18" s="89">
        <f t="shared" si="1"/>
        <v>0</v>
      </c>
      <c r="L18" s="75">
        <v>0</v>
      </c>
      <c r="M18" s="76">
        <v>0</v>
      </c>
      <c r="N18" s="75">
        <v>0</v>
      </c>
      <c r="O18" s="76">
        <v>0</v>
      </c>
      <c r="P18" s="89">
        <f t="shared" si="2"/>
        <v>0</v>
      </c>
      <c r="Q18" s="77">
        <v>0</v>
      </c>
      <c r="R18" s="78">
        <v>0</v>
      </c>
      <c r="S18" s="77">
        <v>0</v>
      </c>
      <c r="T18" s="78">
        <v>0</v>
      </c>
      <c r="U18" s="89">
        <f>R18+T18</f>
        <v>0</v>
      </c>
      <c r="V18" s="77">
        <v>0</v>
      </c>
      <c r="W18" s="78">
        <v>0</v>
      </c>
      <c r="X18" s="79">
        <v>0</v>
      </c>
      <c r="Y18" s="78">
        <v>0</v>
      </c>
      <c r="Z18" s="89">
        <f>W18+Y18</f>
        <v>0</v>
      </c>
      <c r="AA18" s="80">
        <f t="shared" si="4"/>
        <v>0</v>
      </c>
      <c r="AB18" s="81">
        <f t="shared" si="4"/>
        <v>0</v>
      </c>
      <c r="AC18" s="82">
        <f t="shared" si="4"/>
        <v>0</v>
      </c>
      <c r="AD18" s="83">
        <f t="shared" si="4"/>
        <v>0</v>
      </c>
    </row>
    <row r="19" spans="1:30" ht="19.5" customHeight="1" thickBot="1">
      <c r="A19" s="499"/>
      <c r="B19" s="493" t="s">
        <v>9</v>
      </c>
      <c r="C19" s="494"/>
      <c r="D19" s="494"/>
      <c r="E19" s="495"/>
      <c r="F19" s="17"/>
      <c r="G19" s="34">
        <f aca="true" t="shared" si="5" ref="G19:AD19">G14+G15+G16+G17+G18</f>
        <v>504</v>
      </c>
      <c r="H19" s="18">
        <f t="shared" si="5"/>
        <v>72</v>
      </c>
      <c r="I19" s="17">
        <f t="shared" si="5"/>
        <v>0</v>
      </c>
      <c r="J19" s="18">
        <f t="shared" si="5"/>
        <v>0</v>
      </c>
      <c r="K19" s="18">
        <f t="shared" si="5"/>
        <v>72</v>
      </c>
      <c r="L19" s="34">
        <f t="shared" si="5"/>
        <v>272</v>
      </c>
      <c r="M19" s="18">
        <f t="shared" si="5"/>
        <v>68</v>
      </c>
      <c r="N19" s="34">
        <f t="shared" si="5"/>
        <v>0</v>
      </c>
      <c r="O19" s="18">
        <f t="shared" si="5"/>
        <v>0</v>
      </c>
      <c r="P19" s="18">
        <f t="shared" si="5"/>
        <v>68</v>
      </c>
      <c r="Q19" s="17">
        <f t="shared" si="5"/>
        <v>72</v>
      </c>
      <c r="R19" s="17">
        <f t="shared" si="5"/>
        <v>36</v>
      </c>
      <c r="S19" s="17">
        <f t="shared" si="5"/>
        <v>24</v>
      </c>
      <c r="T19" s="18">
        <f t="shared" si="5"/>
        <v>12</v>
      </c>
      <c r="U19" s="18">
        <f t="shared" si="5"/>
        <v>48</v>
      </c>
      <c r="V19" s="17">
        <f t="shared" si="5"/>
        <v>3</v>
      </c>
      <c r="W19" s="18">
        <f t="shared" si="5"/>
        <v>6</v>
      </c>
      <c r="X19" s="34">
        <f t="shared" si="5"/>
        <v>4</v>
      </c>
      <c r="Y19" s="18">
        <f t="shared" si="5"/>
        <v>24</v>
      </c>
      <c r="Z19" s="18">
        <f t="shared" si="5"/>
        <v>30</v>
      </c>
      <c r="AA19" s="90">
        <f t="shared" si="5"/>
        <v>851</v>
      </c>
      <c r="AB19" s="91">
        <f t="shared" si="5"/>
        <v>182</v>
      </c>
      <c r="AC19" s="92">
        <f t="shared" si="5"/>
        <v>28</v>
      </c>
      <c r="AD19" s="93">
        <f t="shared" si="5"/>
        <v>36</v>
      </c>
    </row>
    <row r="20" spans="1:30" ht="19.5" customHeight="1">
      <c r="A20" s="497">
        <v>3</v>
      </c>
      <c r="B20" s="500" t="s">
        <v>38</v>
      </c>
      <c r="C20" s="500">
        <f>D20+E20</f>
        <v>405.77909999999997</v>
      </c>
      <c r="D20" s="500">
        <v>364.7491</v>
      </c>
      <c r="E20" s="500">
        <v>41.03</v>
      </c>
      <c r="F20" s="84" t="s">
        <v>11</v>
      </c>
      <c r="G20" s="60">
        <v>40</v>
      </c>
      <c r="H20" s="61">
        <v>4.1</v>
      </c>
      <c r="I20" s="60">
        <v>0</v>
      </c>
      <c r="J20" s="61">
        <v>0</v>
      </c>
      <c r="K20" s="87">
        <f t="shared" si="1"/>
        <v>4.1</v>
      </c>
      <c r="L20" s="60">
        <v>0</v>
      </c>
      <c r="M20" s="61">
        <v>0</v>
      </c>
      <c r="N20" s="60">
        <v>0</v>
      </c>
      <c r="O20" s="61">
        <v>0</v>
      </c>
      <c r="P20" s="87">
        <f t="shared" si="2"/>
        <v>0</v>
      </c>
      <c r="Q20" s="62">
        <v>0</v>
      </c>
      <c r="R20" s="61">
        <v>0</v>
      </c>
      <c r="S20" s="62">
        <v>0</v>
      </c>
      <c r="T20" s="61">
        <v>0</v>
      </c>
      <c r="U20" s="87">
        <f>R20+T20</f>
        <v>0</v>
      </c>
      <c r="V20" s="62">
        <v>0</v>
      </c>
      <c r="W20" s="61">
        <v>0</v>
      </c>
      <c r="X20" s="62">
        <v>2</v>
      </c>
      <c r="Y20" s="61">
        <v>10.7</v>
      </c>
      <c r="Z20" s="87">
        <f>W20+Y20</f>
        <v>10.7</v>
      </c>
      <c r="AA20" s="63">
        <f aca="true" t="shared" si="6" ref="AA20:AD24">G20+L20+Q20+V20</f>
        <v>40</v>
      </c>
      <c r="AB20" s="64">
        <f t="shared" si="6"/>
        <v>4.1</v>
      </c>
      <c r="AC20" s="65">
        <f t="shared" si="6"/>
        <v>2</v>
      </c>
      <c r="AD20" s="66">
        <f t="shared" si="6"/>
        <v>10.7</v>
      </c>
    </row>
    <row r="21" spans="1:30" ht="19.5" customHeight="1">
      <c r="A21" s="498"/>
      <c r="B21" s="501"/>
      <c r="C21" s="501"/>
      <c r="D21" s="501"/>
      <c r="E21" s="501"/>
      <c r="F21" s="85" t="s">
        <v>15</v>
      </c>
      <c r="G21" s="67">
        <v>0</v>
      </c>
      <c r="H21" s="68">
        <v>0</v>
      </c>
      <c r="I21" s="67">
        <v>0</v>
      </c>
      <c r="J21" s="68">
        <v>0</v>
      </c>
      <c r="K21" s="88">
        <f t="shared" si="1"/>
        <v>0</v>
      </c>
      <c r="L21" s="67">
        <v>0</v>
      </c>
      <c r="M21" s="68">
        <v>0</v>
      </c>
      <c r="N21" s="67">
        <v>0</v>
      </c>
      <c r="O21" s="68">
        <v>0</v>
      </c>
      <c r="P21" s="88">
        <f t="shared" si="2"/>
        <v>0</v>
      </c>
      <c r="Q21" s="69">
        <v>0</v>
      </c>
      <c r="R21" s="70">
        <v>0</v>
      </c>
      <c r="S21" s="69">
        <v>0</v>
      </c>
      <c r="T21" s="70">
        <v>0</v>
      </c>
      <c r="U21" s="88">
        <f>R21+T21</f>
        <v>0</v>
      </c>
      <c r="V21" s="69">
        <v>0</v>
      </c>
      <c r="W21" s="70">
        <v>0</v>
      </c>
      <c r="X21" s="69">
        <v>0</v>
      </c>
      <c r="Y21" s="70">
        <v>0</v>
      </c>
      <c r="Z21" s="88">
        <f>W21+Y21</f>
        <v>0</v>
      </c>
      <c r="AA21" s="71">
        <f t="shared" si="6"/>
        <v>0</v>
      </c>
      <c r="AB21" s="72">
        <f t="shared" si="6"/>
        <v>0</v>
      </c>
      <c r="AC21" s="73">
        <f t="shared" si="6"/>
        <v>0</v>
      </c>
      <c r="AD21" s="74">
        <f t="shared" si="6"/>
        <v>0</v>
      </c>
    </row>
    <row r="22" spans="1:30" ht="19.5" customHeight="1">
      <c r="A22" s="498"/>
      <c r="B22" s="501"/>
      <c r="C22" s="501"/>
      <c r="D22" s="501"/>
      <c r="E22" s="501"/>
      <c r="F22" s="85" t="s">
        <v>12</v>
      </c>
      <c r="G22" s="67">
        <v>0</v>
      </c>
      <c r="H22" s="68">
        <v>0</v>
      </c>
      <c r="I22" s="67">
        <v>0</v>
      </c>
      <c r="J22" s="68">
        <v>0</v>
      </c>
      <c r="K22" s="88">
        <f t="shared" si="1"/>
        <v>0</v>
      </c>
      <c r="L22" s="67">
        <v>0</v>
      </c>
      <c r="M22" s="68">
        <v>0</v>
      </c>
      <c r="N22" s="67">
        <v>0</v>
      </c>
      <c r="O22" s="68">
        <v>0</v>
      </c>
      <c r="P22" s="88">
        <f t="shared" si="2"/>
        <v>0</v>
      </c>
      <c r="Q22" s="69">
        <v>0</v>
      </c>
      <c r="R22" s="70">
        <v>0</v>
      </c>
      <c r="S22" s="69">
        <v>0</v>
      </c>
      <c r="T22" s="70">
        <v>0</v>
      </c>
      <c r="U22" s="88">
        <f>R22+T22</f>
        <v>0</v>
      </c>
      <c r="V22" s="69">
        <v>0</v>
      </c>
      <c r="W22" s="70">
        <v>0</v>
      </c>
      <c r="X22" s="69">
        <v>0</v>
      </c>
      <c r="Y22" s="70">
        <v>0</v>
      </c>
      <c r="Z22" s="88">
        <f>W22+Y22</f>
        <v>0</v>
      </c>
      <c r="AA22" s="71">
        <f t="shared" si="6"/>
        <v>0</v>
      </c>
      <c r="AB22" s="72">
        <f t="shared" si="6"/>
        <v>0</v>
      </c>
      <c r="AC22" s="73">
        <f t="shared" si="6"/>
        <v>0</v>
      </c>
      <c r="AD22" s="74">
        <f t="shared" si="6"/>
        <v>0</v>
      </c>
    </row>
    <row r="23" spans="1:30" ht="19.5" customHeight="1">
      <c r="A23" s="498"/>
      <c r="B23" s="501"/>
      <c r="C23" s="501"/>
      <c r="D23" s="501"/>
      <c r="E23" s="501"/>
      <c r="F23" s="85" t="s">
        <v>13</v>
      </c>
      <c r="G23" s="67">
        <v>0</v>
      </c>
      <c r="H23" s="68">
        <v>0</v>
      </c>
      <c r="I23" s="67">
        <v>0</v>
      </c>
      <c r="J23" s="68">
        <v>0</v>
      </c>
      <c r="K23" s="88">
        <f t="shared" si="1"/>
        <v>0</v>
      </c>
      <c r="L23" s="67">
        <v>0</v>
      </c>
      <c r="M23" s="68">
        <v>0</v>
      </c>
      <c r="N23" s="67">
        <v>0</v>
      </c>
      <c r="O23" s="68">
        <v>0</v>
      </c>
      <c r="P23" s="88">
        <f t="shared" si="2"/>
        <v>0</v>
      </c>
      <c r="Q23" s="69">
        <v>0</v>
      </c>
      <c r="R23" s="70">
        <v>0</v>
      </c>
      <c r="S23" s="69">
        <v>0</v>
      </c>
      <c r="T23" s="70">
        <v>0</v>
      </c>
      <c r="U23" s="88">
        <f>R23+T23</f>
        <v>0</v>
      </c>
      <c r="V23" s="69">
        <v>0</v>
      </c>
      <c r="W23" s="70">
        <v>0</v>
      </c>
      <c r="X23" s="69">
        <v>0</v>
      </c>
      <c r="Y23" s="70">
        <v>0</v>
      </c>
      <c r="Z23" s="88">
        <f>W23+Y23</f>
        <v>0</v>
      </c>
      <c r="AA23" s="71">
        <f t="shared" si="6"/>
        <v>0</v>
      </c>
      <c r="AB23" s="72">
        <f t="shared" si="6"/>
        <v>0</v>
      </c>
      <c r="AC23" s="73">
        <f t="shared" si="6"/>
        <v>0</v>
      </c>
      <c r="AD23" s="74">
        <f t="shared" si="6"/>
        <v>0</v>
      </c>
    </row>
    <row r="24" spans="1:30" ht="19.5" customHeight="1" thickBot="1">
      <c r="A24" s="498"/>
      <c r="B24" s="502"/>
      <c r="C24" s="502"/>
      <c r="D24" s="502"/>
      <c r="E24" s="502"/>
      <c r="F24" s="86" t="s">
        <v>14</v>
      </c>
      <c r="G24" s="75">
        <v>0</v>
      </c>
      <c r="H24" s="76">
        <v>0</v>
      </c>
      <c r="I24" s="75">
        <v>0</v>
      </c>
      <c r="J24" s="76">
        <v>0</v>
      </c>
      <c r="K24" s="89">
        <f t="shared" si="1"/>
        <v>0</v>
      </c>
      <c r="L24" s="75">
        <v>0</v>
      </c>
      <c r="M24" s="76">
        <v>0</v>
      </c>
      <c r="N24" s="75">
        <v>0</v>
      </c>
      <c r="O24" s="76">
        <v>0</v>
      </c>
      <c r="P24" s="89">
        <f t="shared" si="2"/>
        <v>0</v>
      </c>
      <c r="Q24" s="77">
        <v>0</v>
      </c>
      <c r="R24" s="78">
        <v>0</v>
      </c>
      <c r="S24" s="77">
        <v>0</v>
      </c>
      <c r="T24" s="78">
        <v>0</v>
      </c>
      <c r="U24" s="89">
        <f>R24+T24</f>
        <v>0</v>
      </c>
      <c r="V24" s="77">
        <v>0</v>
      </c>
      <c r="W24" s="78">
        <v>0</v>
      </c>
      <c r="X24" s="79">
        <v>0</v>
      </c>
      <c r="Y24" s="78">
        <v>0</v>
      </c>
      <c r="Z24" s="89">
        <f>W24+Y24</f>
        <v>0</v>
      </c>
      <c r="AA24" s="80">
        <f t="shared" si="6"/>
        <v>0</v>
      </c>
      <c r="AB24" s="81">
        <f t="shared" si="6"/>
        <v>0</v>
      </c>
      <c r="AC24" s="82">
        <f t="shared" si="6"/>
        <v>0</v>
      </c>
      <c r="AD24" s="83">
        <f t="shared" si="6"/>
        <v>0</v>
      </c>
    </row>
    <row r="25" spans="1:30" ht="19.5" customHeight="1" thickBot="1">
      <c r="A25" s="499"/>
      <c r="B25" s="493" t="s">
        <v>9</v>
      </c>
      <c r="C25" s="494"/>
      <c r="D25" s="494"/>
      <c r="E25" s="495"/>
      <c r="F25" s="17"/>
      <c r="G25" s="34">
        <f aca="true" t="shared" si="7" ref="G25:AD25">G20+G21+G22+G23+G24</f>
        <v>40</v>
      </c>
      <c r="H25" s="18">
        <f t="shared" si="7"/>
        <v>4.1</v>
      </c>
      <c r="I25" s="17">
        <f t="shared" si="7"/>
        <v>0</v>
      </c>
      <c r="J25" s="18">
        <f t="shared" si="7"/>
        <v>0</v>
      </c>
      <c r="K25" s="18">
        <f t="shared" si="7"/>
        <v>4.1</v>
      </c>
      <c r="L25" s="34">
        <f t="shared" si="7"/>
        <v>0</v>
      </c>
      <c r="M25" s="18">
        <f t="shared" si="7"/>
        <v>0</v>
      </c>
      <c r="N25" s="34">
        <f t="shared" si="7"/>
        <v>0</v>
      </c>
      <c r="O25" s="18">
        <f t="shared" si="7"/>
        <v>0</v>
      </c>
      <c r="P25" s="18">
        <f t="shared" si="7"/>
        <v>0</v>
      </c>
      <c r="Q25" s="17">
        <f t="shared" si="7"/>
        <v>0</v>
      </c>
      <c r="R25" s="17">
        <f t="shared" si="7"/>
        <v>0</v>
      </c>
      <c r="S25" s="17">
        <f t="shared" si="7"/>
        <v>0</v>
      </c>
      <c r="T25" s="18">
        <f t="shared" si="7"/>
        <v>0</v>
      </c>
      <c r="U25" s="18">
        <f t="shared" si="7"/>
        <v>0</v>
      </c>
      <c r="V25" s="17">
        <f t="shared" si="7"/>
        <v>0</v>
      </c>
      <c r="W25" s="18">
        <f t="shared" si="7"/>
        <v>0</v>
      </c>
      <c r="X25" s="34">
        <f t="shared" si="7"/>
        <v>2</v>
      </c>
      <c r="Y25" s="18">
        <f t="shared" si="7"/>
        <v>10.7</v>
      </c>
      <c r="Z25" s="18">
        <f t="shared" si="7"/>
        <v>10.7</v>
      </c>
      <c r="AA25" s="90">
        <f t="shared" si="7"/>
        <v>40</v>
      </c>
      <c r="AB25" s="91">
        <f t="shared" si="7"/>
        <v>4.1</v>
      </c>
      <c r="AC25" s="92">
        <f t="shared" si="7"/>
        <v>2</v>
      </c>
      <c r="AD25" s="93">
        <f t="shared" si="7"/>
        <v>10.7</v>
      </c>
    </row>
    <row r="26" spans="1:30" ht="19.5" customHeight="1">
      <c r="A26" s="497">
        <v>4</v>
      </c>
      <c r="B26" s="500" t="s">
        <v>39</v>
      </c>
      <c r="C26" s="500">
        <f>D26+E26</f>
        <v>7434.9204</v>
      </c>
      <c r="D26" s="500">
        <v>6710.6365</v>
      </c>
      <c r="E26" s="500">
        <v>724.2839</v>
      </c>
      <c r="F26" s="84" t="s">
        <v>11</v>
      </c>
      <c r="G26" s="60">
        <v>307</v>
      </c>
      <c r="H26" s="61">
        <v>53.81</v>
      </c>
      <c r="I26" s="60">
        <v>0</v>
      </c>
      <c r="J26" s="61">
        <v>0</v>
      </c>
      <c r="K26" s="87">
        <f t="shared" si="1"/>
        <v>53.81</v>
      </c>
      <c r="L26" s="60">
        <v>149</v>
      </c>
      <c r="M26" s="61">
        <v>53.8</v>
      </c>
      <c r="N26" s="60">
        <v>0</v>
      </c>
      <c r="O26" s="61">
        <v>0</v>
      </c>
      <c r="P26" s="87">
        <f t="shared" si="2"/>
        <v>53.8</v>
      </c>
      <c r="Q26" s="62">
        <v>144</v>
      </c>
      <c r="R26" s="61">
        <v>127.2</v>
      </c>
      <c r="S26" s="62">
        <v>0</v>
      </c>
      <c r="T26" s="61">
        <v>0</v>
      </c>
      <c r="U26" s="87">
        <f>R26+T26</f>
        <v>127.2</v>
      </c>
      <c r="V26" s="62">
        <v>52</v>
      </c>
      <c r="W26" s="61">
        <v>127.7</v>
      </c>
      <c r="X26" s="62">
        <v>6</v>
      </c>
      <c r="Y26" s="61">
        <v>82</v>
      </c>
      <c r="Z26" s="87">
        <f>W26+Y26</f>
        <v>209.7</v>
      </c>
      <c r="AA26" s="63">
        <f aca="true" t="shared" si="8" ref="AA26:AD30">G26+L26+Q26+V26</f>
        <v>652</v>
      </c>
      <c r="AB26" s="64">
        <f t="shared" si="8"/>
        <v>362.51</v>
      </c>
      <c r="AC26" s="65">
        <f t="shared" si="8"/>
        <v>6</v>
      </c>
      <c r="AD26" s="66">
        <f t="shared" si="8"/>
        <v>82</v>
      </c>
    </row>
    <row r="27" spans="1:30" ht="19.5" customHeight="1">
      <c r="A27" s="498"/>
      <c r="B27" s="501"/>
      <c r="C27" s="501"/>
      <c r="D27" s="501"/>
      <c r="E27" s="501"/>
      <c r="F27" s="85" t="s">
        <v>15</v>
      </c>
      <c r="G27" s="67">
        <v>71</v>
      </c>
      <c r="H27" s="68">
        <v>5.1</v>
      </c>
      <c r="I27" s="67">
        <v>0</v>
      </c>
      <c r="J27" s="68">
        <v>0</v>
      </c>
      <c r="K27" s="88">
        <f t="shared" si="1"/>
        <v>5.1</v>
      </c>
      <c r="L27" s="67">
        <v>14</v>
      </c>
      <c r="M27" s="68">
        <v>6.8</v>
      </c>
      <c r="N27" s="67">
        <v>0</v>
      </c>
      <c r="O27" s="68">
        <v>0</v>
      </c>
      <c r="P27" s="88">
        <f t="shared" si="2"/>
        <v>6.8</v>
      </c>
      <c r="Q27" s="69">
        <v>10</v>
      </c>
      <c r="R27" s="70">
        <v>7.7</v>
      </c>
      <c r="S27" s="69">
        <v>0</v>
      </c>
      <c r="T27" s="70">
        <v>0</v>
      </c>
      <c r="U27" s="88">
        <f>R27+T27</f>
        <v>7.7</v>
      </c>
      <c r="V27" s="69">
        <v>0</v>
      </c>
      <c r="W27" s="70">
        <v>0</v>
      </c>
      <c r="X27" s="69">
        <v>0</v>
      </c>
      <c r="Y27" s="70">
        <v>0</v>
      </c>
      <c r="Z27" s="88">
        <f>W27+Y27</f>
        <v>0</v>
      </c>
      <c r="AA27" s="71">
        <f t="shared" si="8"/>
        <v>95</v>
      </c>
      <c r="AB27" s="72">
        <f t="shared" si="8"/>
        <v>19.599999999999998</v>
      </c>
      <c r="AC27" s="73">
        <f t="shared" si="8"/>
        <v>0</v>
      </c>
      <c r="AD27" s="74">
        <f t="shared" si="8"/>
        <v>0</v>
      </c>
    </row>
    <row r="28" spans="1:30" ht="19.5" customHeight="1">
      <c r="A28" s="498"/>
      <c r="B28" s="501"/>
      <c r="C28" s="501"/>
      <c r="D28" s="501"/>
      <c r="E28" s="501"/>
      <c r="F28" s="85" t="s">
        <v>12</v>
      </c>
      <c r="G28" s="67">
        <v>0</v>
      </c>
      <c r="H28" s="68">
        <v>0</v>
      </c>
      <c r="I28" s="67">
        <v>0</v>
      </c>
      <c r="J28" s="68">
        <v>0</v>
      </c>
      <c r="K28" s="88">
        <f t="shared" si="1"/>
        <v>0</v>
      </c>
      <c r="L28" s="67">
        <v>4</v>
      </c>
      <c r="M28" s="68">
        <v>2</v>
      </c>
      <c r="N28" s="67">
        <v>0</v>
      </c>
      <c r="O28" s="68">
        <v>0</v>
      </c>
      <c r="P28" s="88">
        <f t="shared" si="2"/>
        <v>2</v>
      </c>
      <c r="Q28" s="69">
        <v>0</v>
      </c>
      <c r="R28" s="70">
        <v>0</v>
      </c>
      <c r="S28" s="69">
        <v>0</v>
      </c>
      <c r="T28" s="70">
        <v>0</v>
      </c>
      <c r="U28" s="88">
        <f>R28+T28</f>
        <v>0</v>
      </c>
      <c r="V28" s="69">
        <v>3</v>
      </c>
      <c r="W28" s="70">
        <v>6</v>
      </c>
      <c r="X28" s="69">
        <v>0</v>
      </c>
      <c r="Y28" s="70">
        <v>0</v>
      </c>
      <c r="Z28" s="88">
        <f>W28+Y28</f>
        <v>6</v>
      </c>
      <c r="AA28" s="71">
        <f t="shared" si="8"/>
        <v>7</v>
      </c>
      <c r="AB28" s="72">
        <f t="shared" si="8"/>
        <v>8</v>
      </c>
      <c r="AC28" s="73">
        <f t="shared" si="8"/>
        <v>0</v>
      </c>
      <c r="AD28" s="74">
        <f t="shared" si="8"/>
        <v>0</v>
      </c>
    </row>
    <row r="29" spans="1:30" ht="19.5" customHeight="1">
      <c r="A29" s="498"/>
      <c r="B29" s="501"/>
      <c r="C29" s="501"/>
      <c r="D29" s="501"/>
      <c r="E29" s="501"/>
      <c r="F29" s="85" t="s">
        <v>13</v>
      </c>
      <c r="G29" s="67">
        <v>0</v>
      </c>
      <c r="H29" s="68">
        <v>0</v>
      </c>
      <c r="I29" s="67">
        <v>0</v>
      </c>
      <c r="J29" s="68">
        <v>0</v>
      </c>
      <c r="K29" s="88">
        <f t="shared" si="1"/>
        <v>0</v>
      </c>
      <c r="L29" s="67">
        <v>0</v>
      </c>
      <c r="M29" s="68">
        <v>0</v>
      </c>
      <c r="N29" s="67">
        <v>0</v>
      </c>
      <c r="O29" s="68">
        <v>0</v>
      </c>
      <c r="P29" s="88">
        <f t="shared" si="2"/>
        <v>0</v>
      </c>
      <c r="Q29" s="69">
        <v>0</v>
      </c>
      <c r="R29" s="70">
        <v>0</v>
      </c>
      <c r="S29" s="69">
        <v>0</v>
      </c>
      <c r="T29" s="70">
        <v>0</v>
      </c>
      <c r="U29" s="88">
        <f>R29+T29</f>
        <v>0</v>
      </c>
      <c r="V29" s="69">
        <v>3</v>
      </c>
      <c r="W29" s="70">
        <v>9</v>
      </c>
      <c r="X29" s="69">
        <v>0</v>
      </c>
      <c r="Y29" s="70">
        <v>0</v>
      </c>
      <c r="Z29" s="88">
        <f>W29+Y29</f>
        <v>9</v>
      </c>
      <c r="AA29" s="71">
        <f t="shared" si="8"/>
        <v>3</v>
      </c>
      <c r="AB29" s="72">
        <f t="shared" si="8"/>
        <v>9</v>
      </c>
      <c r="AC29" s="73">
        <f t="shared" si="8"/>
        <v>0</v>
      </c>
      <c r="AD29" s="74">
        <f t="shared" si="8"/>
        <v>0</v>
      </c>
    </row>
    <row r="30" spans="1:30" ht="19.5" customHeight="1" thickBot="1">
      <c r="A30" s="498"/>
      <c r="B30" s="502"/>
      <c r="C30" s="502"/>
      <c r="D30" s="502"/>
      <c r="E30" s="502"/>
      <c r="F30" s="86" t="s">
        <v>14</v>
      </c>
      <c r="G30" s="75">
        <v>0</v>
      </c>
      <c r="H30" s="76">
        <v>0</v>
      </c>
      <c r="I30" s="75">
        <v>0</v>
      </c>
      <c r="J30" s="76">
        <v>0</v>
      </c>
      <c r="K30" s="89">
        <f t="shared" si="1"/>
        <v>0</v>
      </c>
      <c r="L30" s="75">
        <v>0</v>
      </c>
      <c r="M30" s="76">
        <v>0</v>
      </c>
      <c r="N30" s="75">
        <v>0</v>
      </c>
      <c r="O30" s="76">
        <v>0</v>
      </c>
      <c r="P30" s="89">
        <f t="shared" si="2"/>
        <v>0</v>
      </c>
      <c r="Q30" s="77">
        <v>0</v>
      </c>
      <c r="R30" s="78">
        <v>0</v>
      </c>
      <c r="S30" s="77">
        <v>0</v>
      </c>
      <c r="T30" s="78">
        <v>0</v>
      </c>
      <c r="U30" s="89">
        <f>R30+T30</f>
        <v>0</v>
      </c>
      <c r="V30" s="77">
        <v>0</v>
      </c>
      <c r="W30" s="78">
        <v>0</v>
      </c>
      <c r="X30" s="79">
        <v>0</v>
      </c>
      <c r="Y30" s="78">
        <v>0</v>
      </c>
      <c r="Z30" s="89">
        <f>W30+Y30</f>
        <v>0</v>
      </c>
      <c r="AA30" s="80">
        <f t="shared" si="8"/>
        <v>0</v>
      </c>
      <c r="AB30" s="81">
        <f t="shared" si="8"/>
        <v>0</v>
      </c>
      <c r="AC30" s="82">
        <f t="shared" si="8"/>
        <v>0</v>
      </c>
      <c r="AD30" s="83">
        <f t="shared" si="8"/>
        <v>0</v>
      </c>
    </row>
    <row r="31" spans="1:30" ht="19.5" customHeight="1" thickBot="1">
      <c r="A31" s="499"/>
      <c r="B31" s="493" t="s">
        <v>9</v>
      </c>
      <c r="C31" s="494"/>
      <c r="D31" s="494"/>
      <c r="E31" s="495"/>
      <c r="F31" s="17"/>
      <c r="G31" s="34">
        <f aca="true" t="shared" si="9" ref="G31:AD31">G26+G27+G28+G29+G30</f>
        <v>378</v>
      </c>
      <c r="H31" s="18">
        <f t="shared" si="9"/>
        <v>58.910000000000004</v>
      </c>
      <c r="I31" s="17">
        <f t="shared" si="9"/>
        <v>0</v>
      </c>
      <c r="J31" s="18">
        <f t="shared" si="9"/>
        <v>0</v>
      </c>
      <c r="K31" s="18">
        <f t="shared" si="9"/>
        <v>58.910000000000004</v>
      </c>
      <c r="L31" s="34">
        <f t="shared" si="9"/>
        <v>167</v>
      </c>
      <c r="M31" s="18">
        <f t="shared" si="9"/>
        <v>62.599999999999994</v>
      </c>
      <c r="N31" s="34">
        <f t="shared" si="9"/>
        <v>0</v>
      </c>
      <c r="O31" s="18">
        <f t="shared" si="9"/>
        <v>0</v>
      </c>
      <c r="P31" s="18">
        <f t="shared" si="9"/>
        <v>62.599999999999994</v>
      </c>
      <c r="Q31" s="17">
        <f t="shared" si="9"/>
        <v>154</v>
      </c>
      <c r="R31" s="17">
        <f t="shared" si="9"/>
        <v>134.9</v>
      </c>
      <c r="S31" s="17">
        <f t="shared" si="9"/>
        <v>0</v>
      </c>
      <c r="T31" s="18">
        <f t="shared" si="9"/>
        <v>0</v>
      </c>
      <c r="U31" s="18">
        <f t="shared" si="9"/>
        <v>134.9</v>
      </c>
      <c r="V31" s="17">
        <f t="shared" si="9"/>
        <v>58</v>
      </c>
      <c r="W31" s="18">
        <f t="shared" si="9"/>
        <v>142.7</v>
      </c>
      <c r="X31" s="34">
        <f t="shared" si="9"/>
        <v>6</v>
      </c>
      <c r="Y31" s="18">
        <f t="shared" si="9"/>
        <v>82</v>
      </c>
      <c r="Z31" s="18">
        <f t="shared" si="9"/>
        <v>224.7</v>
      </c>
      <c r="AA31" s="90">
        <f t="shared" si="9"/>
        <v>757</v>
      </c>
      <c r="AB31" s="91">
        <f t="shared" si="9"/>
        <v>399.11</v>
      </c>
      <c r="AC31" s="92">
        <f t="shared" si="9"/>
        <v>6</v>
      </c>
      <c r="AD31" s="93">
        <f t="shared" si="9"/>
        <v>82</v>
      </c>
    </row>
    <row r="32" spans="1:30" ht="19.5" customHeight="1">
      <c r="A32" s="497">
        <v>5</v>
      </c>
      <c r="B32" s="500" t="s">
        <v>40</v>
      </c>
      <c r="C32" s="500">
        <f>D32+E32</f>
        <v>10263.994900000002</v>
      </c>
      <c r="D32" s="500">
        <v>9940.230300000001</v>
      </c>
      <c r="E32" s="500">
        <v>323.7646</v>
      </c>
      <c r="F32" s="84" t="s">
        <v>11</v>
      </c>
      <c r="G32" s="60">
        <v>86</v>
      </c>
      <c r="H32" s="61">
        <v>13.5</v>
      </c>
      <c r="I32" s="60">
        <v>0</v>
      </c>
      <c r="J32" s="61">
        <v>0</v>
      </c>
      <c r="K32" s="87">
        <f t="shared" si="1"/>
        <v>13.5</v>
      </c>
      <c r="L32" s="60">
        <v>138</v>
      </c>
      <c r="M32" s="61">
        <v>48.5</v>
      </c>
      <c r="N32" s="60">
        <v>0</v>
      </c>
      <c r="O32" s="61">
        <v>0</v>
      </c>
      <c r="P32" s="87">
        <f t="shared" si="2"/>
        <v>48.5</v>
      </c>
      <c r="Q32" s="62">
        <v>58</v>
      </c>
      <c r="R32" s="61">
        <v>45.4</v>
      </c>
      <c r="S32" s="62">
        <v>0</v>
      </c>
      <c r="T32" s="61">
        <v>0</v>
      </c>
      <c r="U32" s="87">
        <f>R32+T32</f>
        <v>45.4</v>
      </c>
      <c r="V32" s="62">
        <v>16</v>
      </c>
      <c r="W32" s="61">
        <v>27.4</v>
      </c>
      <c r="X32" s="62">
        <v>0</v>
      </c>
      <c r="Y32" s="61">
        <v>0</v>
      </c>
      <c r="Z32" s="87">
        <f>W32+Y32</f>
        <v>27.4</v>
      </c>
      <c r="AA32" s="63">
        <f aca="true" t="shared" si="10" ref="AA32:AD36">G32+L32+Q32+V32</f>
        <v>298</v>
      </c>
      <c r="AB32" s="64">
        <f t="shared" si="10"/>
        <v>134.8</v>
      </c>
      <c r="AC32" s="65">
        <f t="shared" si="10"/>
        <v>0</v>
      </c>
      <c r="AD32" s="66">
        <f t="shared" si="10"/>
        <v>0</v>
      </c>
    </row>
    <row r="33" spans="1:30" ht="19.5" customHeight="1">
      <c r="A33" s="498"/>
      <c r="B33" s="501"/>
      <c r="C33" s="501"/>
      <c r="D33" s="501"/>
      <c r="E33" s="501"/>
      <c r="F33" s="85" t="s">
        <v>15</v>
      </c>
      <c r="G33" s="67">
        <v>0</v>
      </c>
      <c r="H33" s="68">
        <v>0</v>
      </c>
      <c r="I33" s="67">
        <v>0</v>
      </c>
      <c r="J33" s="68">
        <v>0</v>
      </c>
      <c r="K33" s="88">
        <f t="shared" si="1"/>
        <v>0</v>
      </c>
      <c r="L33" s="67">
        <v>0</v>
      </c>
      <c r="M33" s="68">
        <v>0</v>
      </c>
      <c r="N33" s="67">
        <v>0</v>
      </c>
      <c r="O33" s="68">
        <v>0</v>
      </c>
      <c r="P33" s="88">
        <f t="shared" si="2"/>
        <v>0</v>
      </c>
      <c r="Q33" s="69">
        <v>0</v>
      </c>
      <c r="R33" s="70">
        <v>0</v>
      </c>
      <c r="S33" s="69">
        <v>0</v>
      </c>
      <c r="T33" s="70">
        <v>0</v>
      </c>
      <c r="U33" s="88">
        <f>R33+T33</f>
        <v>0</v>
      </c>
      <c r="V33" s="69">
        <v>0</v>
      </c>
      <c r="W33" s="70">
        <v>0</v>
      </c>
      <c r="X33" s="69">
        <v>0</v>
      </c>
      <c r="Y33" s="70">
        <v>0</v>
      </c>
      <c r="Z33" s="88">
        <f>W33+Y33</f>
        <v>0</v>
      </c>
      <c r="AA33" s="71">
        <f t="shared" si="10"/>
        <v>0</v>
      </c>
      <c r="AB33" s="72">
        <f t="shared" si="10"/>
        <v>0</v>
      </c>
      <c r="AC33" s="73">
        <f t="shared" si="10"/>
        <v>0</v>
      </c>
      <c r="AD33" s="74">
        <f t="shared" si="10"/>
        <v>0</v>
      </c>
    </row>
    <row r="34" spans="1:30" ht="19.5" customHeight="1">
      <c r="A34" s="498"/>
      <c r="B34" s="501"/>
      <c r="C34" s="501"/>
      <c r="D34" s="501"/>
      <c r="E34" s="501"/>
      <c r="F34" s="85" t="s">
        <v>12</v>
      </c>
      <c r="G34" s="67">
        <v>0</v>
      </c>
      <c r="H34" s="68">
        <v>0</v>
      </c>
      <c r="I34" s="67">
        <v>0</v>
      </c>
      <c r="J34" s="68">
        <v>0</v>
      </c>
      <c r="K34" s="88">
        <f t="shared" si="1"/>
        <v>0</v>
      </c>
      <c r="L34" s="67">
        <v>0</v>
      </c>
      <c r="M34" s="68">
        <v>0</v>
      </c>
      <c r="N34" s="67">
        <v>0</v>
      </c>
      <c r="O34" s="68">
        <v>0</v>
      </c>
      <c r="P34" s="88">
        <f t="shared" si="2"/>
        <v>0</v>
      </c>
      <c r="Q34" s="69">
        <v>0</v>
      </c>
      <c r="R34" s="70">
        <v>0</v>
      </c>
      <c r="S34" s="69">
        <v>0</v>
      </c>
      <c r="T34" s="70">
        <v>0</v>
      </c>
      <c r="U34" s="88">
        <f>R34+T34</f>
        <v>0</v>
      </c>
      <c r="V34" s="69">
        <v>0</v>
      </c>
      <c r="W34" s="70">
        <v>0</v>
      </c>
      <c r="X34" s="69">
        <v>0</v>
      </c>
      <c r="Y34" s="70">
        <v>0</v>
      </c>
      <c r="Z34" s="88">
        <f>W34+Y34</f>
        <v>0</v>
      </c>
      <c r="AA34" s="71">
        <f t="shared" si="10"/>
        <v>0</v>
      </c>
      <c r="AB34" s="72">
        <f t="shared" si="10"/>
        <v>0</v>
      </c>
      <c r="AC34" s="73">
        <f t="shared" si="10"/>
        <v>0</v>
      </c>
      <c r="AD34" s="74">
        <f t="shared" si="10"/>
        <v>0</v>
      </c>
    </row>
    <row r="35" spans="1:30" ht="19.5" customHeight="1">
      <c r="A35" s="498"/>
      <c r="B35" s="501"/>
      <c r="C35" s="501"/>
      <c r="D35" s="501"/>
      <c r="E35" s="501"/>
      <c r="F35" s="85" t="s">
        <v>13</v>
      </c>
      <c r="G35" s="67">
        <v>0</v>
      </c>
      <c r="H35" s="68">
        <v>0</v>
      </c>
      <c r="I35" s="67">
        <v>0</v>
      </c>
      <c r="J35" s="68">
        <v>0</v>
      </c>
      <c r="K35" s="88">
        <f t="shared" si="1"/>
        <v>0</v>
      </c>
      <c r="L35" s="67">
        <v>0</v>
      </c>
      <c r="M35" s="68">
        <v>0</v>
      </c>
      <c r="N35" s="67">
        <v>0</v>
      </c>
      <c r="O35" s="68">
        <v>0</v>
      </c>
      <c r="P35" s="88">
        <f t="shared" si="2"/>
        <v>0</v>
      </c>
      <c r="Q35" s="69">
        <v>0</v>
      </c>
      <c r="R35" s="70">
        <v>0</v>
      </c>
      <c r="S35" s="69">
        <v>0</v>
      </c>
      <c r="T35" s="70">
        <v>0</v>
      </c>
      <c r="U35" s="88">
        <f>R35+T35</f>
        <v>0</v>
      </c>
      <c r="V35" s="69">
        <v>0</v>
      </c>
      <c r="W35" s="70">
        <v>0</v>
      </c>
      <c r="X35" s="69">
        <v>0</v>
      </c>
      <c r="Y35" s="70">
        <v>0</v>
      </c>
      <c r="Z35" s="88">
        <f>W35+Y35</f>
        <v>0</v>
      </c>
      <c r="AA35" s="71">
        <f t="shared" si="10"/>
        <v>0</v>
      </c>
      <c r="AB35" s="72">
        <f t="shared" si="10"/>
        <v>0</v>
      </c>
      <c r="AC35" s="73">
        <f t="shared" si="10"/>
        <v>0</v>
      </c>
      <c r="AD35" s="74">
        <f t="shared" si="10"/>
        <v>0</v>
      </c>
    </row>
    <row r="36" spans="1:30" ht="19.5" customHeight="1" thickBot="1">
      <c r="A36" s="498"/>
      <c r="B36" s="502"/>
      <c r="C36" s="502"/>
      <c r="D36" s="502"/>
      <c r="E36" s="502"/>
      <c r="F36" s="86" t="s">
        <v>14</v>
      </c>
      <c r="G36" s="75">
        <v>0</v>
      </c>
      <c r="H36" s="76">
        <v>0</v>
      </c>
      <c r="I36" s="75">
        <v>0</v>
      </c>
      <c r="J36" s="76">
        <v>0</v>
      </c>
      <c r="K36" s="89">
        <f t="shared" si="1"/>
        <v>0</v>
      </c>
      <c r="L36" s="75">
        <v>0</v>
      </c>
      <c r="M36" s="76">
        <v>0</v>
      </c>
      <c r="N36" s="75">
        <v>0</v>
      </c>
      <c r="O36" s="76">
        <v>0</v>
      </c>
      <c r="P36" s="89">
        <f t="shared" si="2"/>
        <v>0</v>
      </c>
      <c r="Q36" s="77">
        <v>0</v>
      </c>
      <c r="R36" s="78">
        <v>0</v>
      </c>
      <c r="S36" s="77">
        <v>0</v>
      </c>
      <c r="T36" s="78">
        <v>0</v>
      </c>
      <c r="U36" s="89">
        <f>R36+T36</f>
        <v>0</v>
      </c>
      <c r="V36" s="77">
        <v>0</v>
      </c>
      <c r="W36" s="78">
        <v>0</v>
      </c>
      <c r="X36" s="79">
        <v>0</v>
      </c>
      <c r="Y36" s="78">
        <v>0</v>
      </c>
      <c r="Z36" s="89">
        <f>W36+Y36</f>
        <v>0</v>
      </c>
      <c r="AA36" s="80">
        <f t="shared" si="10"/>
        <v>0</v>
      </c>
      <c r="AB36" s="81">
        <f t="shared" si="10"/>
        <v>0</v>
      </c>
      <c r="AC36" s="82">
        <f t="shared" si="10"/>
        <v>0</v>
      </c>
      <c r="AD36" s="83">
        <f t="shared" si="10"/>
        <v>0</v>
      </c>
    </row>
    <row r="37" spans="1:30" ht="19.5" customHeight="1" thickBot="1">
      <c r="A37" s="499"/>
      <c r="B37" s="493" t="s">
        <v>9</v>
      </c>
      <c r="C37" s="494"/>
      <c r="D37" s="494"/>
      <c r="E37" s="495"/>
      <c r="F37" s="17"/>
      <c r="G37" s="34">
        <f aca="true" t="shared" si="11" ref="G37:AD37">G32+G33+G34+G35+G36</f>
        <v>86</v>
      </c>
      <c r="H37" s="18">
        <f t="shared" si="11"/>
        <v>13.5</v>
      </c>
      <c r="I37" s="17">
        <f t="shared" si="11"/>
        <v>0</v>
      </c>
      <c r="J37" s="18">
        <f t="shared" si="11"/>
        <v>0</v>
      </c>
      <c r="K37" s="18">
        <f t="shared" si="11"/>
        <v>13.5</v>
      </c>
      <c r="L37" s="34">
        <f t="shared" si="11"/>
        <v>138</v>
      </c>
      <c r="M37" s="18">
        <f t="shared" si="11"/>
        <v>48.5</v>
      </c>
      <c r="N37" s="34">
        <f t="shared" si="11"/>
        <v>0</v>
      </c>
      <c r="O37" s="18">
        <f t="shared" si="11"/>
        <v>0</v>
      </c>
      <c r="P37" s="18">
        <f t="shared" si="11"/>
        <v>48.5</v>
      </c>
      <c r="Q37" s="17">
        <f t="shared" si="11"/>
        <v>58</v>
      </c>
      <c r="R37" s="17">
        <f t="shared" si="11"/>
        <v>45.4</v>
      </c>
      <c r="S37" s="17">
        <f t="shared" si="11"/>
        <v>0</v>
      </c>
      <c r="T37" s="18">
        <f t="shared" si="11"/>
        <v>0</v>
      </c>
      <c r="U37" s="18">
        <f t="shared" si="11"/>
        <v>45.4</v>
      </c>
      <c r="V37" s="17">
        <f t="shared" si="11"/>
        <v>16</v>
      </c>
      <c r="W37" s="18">
        <f t="shared" si="11"/>
        <v>27.4</v>
      </c>
      <c r="X37" s="34">
        <f t="shared" si="11"/>
        <v>0</v>
      </c>
      <c r="Y37" s="18">
        <f t="shared" si="11"/>
        <v>0</v>
      </c>
      <c r="Z37" s="18">
        <f t="shared" si="11"/>
        <v>27.4</v>
      </c>
      <c r="AA37" s="90">
        <f t="shared" si="11"/>
        <v>298</v>
      </c>
      <c r="AB37" s="91">
        <f t="shared" si="11"/>
        <v>134.8</v>
      </c>
      <c r="AC37" s="92">
        <f t="shared" si="11"/>
        <v>0</v>
      </c>
      <c r="AD37" s="93">
        <f t="shared" si="11"/>
        <v>0</v>
      </c>
    </row>
    <row r="38" spans="1:30" ht="19.5" customHeight="1">
      <c r="A38" s="497"/>
      <c r="B38" s="500"/>
      <c r="C38" s="500">
        <f>D38+E38</f>
        <v>34958.55990000001</v>
      </c>
      <c r="D38" s="500">
        <f>D32+D26+D20+D14+D8</f>
        <v>33608.099200000004</v>
      </c>
      <c r="E38" s="500">
        <f>E32+E26+E20+E14+E8</f>
        <v>1350.4606999999999</v>
      </c>
      <c r="F38" s="84" t="s">
        <v>11</v>
      </c>
      <c r="G38" s="60">
        <f>G32+G26+G20+G14+G8</f>
        <v>1659</v>
      </c>
      <c r="H38" s="61">
        <f>H32+H26+H20+H14+H8</f>
        <v>245.7326</v>
      </c>
      <c r="I38" s="60">
        <f>I32+I26+I20+I14+I8</f>
        <v>1</v>
      </c>
      <c r="J38" s="61">
        <f>J32+J26+J20+J14+J8</f>
        <v>0.2</v>
      </c>
      <c r="K38" s="87">
        <f t="shared" si="1"/>
        <v>245.93259999999998</v>
      </c>
      <c r="L38" s="60">
        <f>L32+L26+L20+L14+L8</f>
        <v>852</v>
      </c>
      <c r="M38" s="61">
        <f>M32+M26+M20+M14+M8</f>
        <v>294.70500000000004</v>
      </c>
      <c r="N38" s="60">
        <f>N32+N26+N20+N14+N8</f>
        <v>0</v>
      </c>
      <c r="O38" s="61">
        <f>O32+O26+O20+O14+O8</f>
        <v>0</v>
      </c>
      <c r="P38" s="87">
        <f t="shared" si="2"/>
        <v>294.70500000000004</v>
      </c>
      <c r="Q38" s="62">
        <f>Q32+Q26+Q20+Q14+Q8</f>
        <v>400</v>
      </c>
      <c r="R38" s="61">
        <f>R32+R26+R20+R14+R8</f>
        <v>321.3165</v>
      </c>
      <c r="S38" s="62">
        <f>S32+S26+S20+S14+S8</f>
        <v>24</v>
      </c>
      <c r="T38" s="61">
        <f>T32+T26+T20+T14+T8</f>
        <v>12</v>
      </c>
      <c r="U38" s="87">
        <f>R38+T38</f>
        <v>333.3165</v>
      </c>
      <c r="V38" s="62">
        <f>V32+V26+V20+V14+V8</f>
        <v>121</v>
      </c>
      <c r="W38" s="61">
        <f>W32+W26+W20+W14+W8</f>
        <v>340.63469999999995</v>
      </c>
      <c r="X38" s="62">
        <f>X32+X26+X20+X14+X8</f>
        <v>12</v>
      </c>
      <c r="Y38" s="61">
        <f>Y32+Y26+Y20+Y14+Y8</f>
        <v>116.7</v>
      </c>
      <c r="Z38" s="87">
        <f>Z32+Z26+Z20+Z14+Z8</f>
        <v>457.33469999999994</v>
      </c>
      <c r="AA38" s="63">
        <f aca="true" t="shared" si="12" ref="AA38:AD42">G38+L38+Q38+V38</f>
        <v>3032</v>
      </c>
      <c r="AB38" s="64">
        <f t="shared" si="12"/>
        <v>1202.3888</v>
      </c>
      <c r="AC38" s="65">
        <f t="shared" si="12"/>
        <v>37</v>
      </c>
      <c r="AD38" s="66">
        <f t="shared" si="12"/>
        <v>128.9</v>
      </c>
    </row>
    <row r="39" spans="1:30" ht="19.5" customHeight="1">
      <c r="A39" s="498"/>
      <c r="B39" s="501"/>
      <c r="C39" s="501"/>
      <c r="D39" s="501"/>
      <c r="E39" s="501"/>
      <c r="F39" s="85" t="s">
        <v>15</v>
      </c>
      <c r="G39" s="67">
        <f aca="true" t="shared" si="13" ref="G39:V42">G33+G27+G21+G15+G9</f>
        <v>85</v>
      </c>
      <c r="H39" s="68">
        <f t="shared" si="13"/>
        <v>7.069999999999999</v>
      </c>
      <c r="I39" s="67">
        <f t="shared" si="13"/>
        <v>0</v>
      </c>
      <c r="J39" s="68">
        <f t="shared" si="13"/>
        <v>0</v>
      </c>
      <c r="K39" s="88">
        <f t="shared" si="1"/>
        <v>7.069999999999999</v>
      </c>
      <c r="L39" s="67">
        <f t="shared" si="13"/>
        <v>64</v>
      </c>
      <c r="M39" s="68">
        <f t="shared" si="13"/>
        <v>28.400000000000002</v>
      </c>
      <c r="N39" s="67">
        <f t="shared" si="13"/>
        <v>0</v>
      </c>
      <c r="O39" s="68">
        <f t="shared" si="13"/>
        <v>0</v>
      </c>
      <c r="P39" s="88">
        <f t="shared" si="2"/>
        <v>28.400000000000002</v>
      </c>
      <c r="Q39" s="69">
        <f t="shared" si="13"/>
        <v>29</v>
      </c>
      <c r="R39" s="70">
        <f t="shared" si="13"/>
        <v>23.35</v>
      </c>
      <c r="S39" s="69">
        <f t="shared" si="13"/>
        <v>0</v>
      </c>
      <c r="T39" s="70">
        <f t="shared" si="13"/>
        <v>0</v>
      </c>
      <c r="U39" s="88">
        <f>R39+T39</f>
        <v>23.35</v>
      </c>
      <c r="V39" s="69">
        <f t="shared" si="13"/>
        <v>5</v>
      </c>
      <c r="W39" s="70">
        <f aca="true" t="shared" si="14" ref="W39:Z42">W33+W27+W21+W15+W9</f>
        <v>7.65</v>
      </c>
      <c r="X39" s="69">
        <f t="shared" si="14"/>
        <v>0</v>
      </c>
      <c r="Y39" s="70">
        <f t="shared" si="14"/>
        <v>0</v>
      </c>
      <c r="Z39" s="88">
        <f t="shared" si="14"/>
        <v>7.65</v>
      </c>
      <c r="AA39" s="71">
        <f t="shared" si="12"/>
        <v>183</v>
      </c>
      <c r="AB39" s="72">
        <f t="shared" si="12"/>
        <v>66.47</v>
      </c>
      <c r="AC39" s="73">
        <f t="shared" si="12"/>
        <v>0</v>
      </c>
      <c r="AD39" s="74">
        <f t="shared" si="12"/>
        <v>0</v>
      </c>
    </row>
    <row r="40" spans="1:30" ht="19.5" customHeight="1">
      <c r="A40" s="498"/>
      <c r="B40" s="501"/>
      <c r="C40" s="501"/>
      <c r="D40" s="501"/>
      <c r="E40" s="501"/>
      <c r="F40" s="85" t="s">
        <v>12</v>
      </c>
      <c r="G40" s="67">
        <f t="shared" si="13"/>
        <v>0</v>
      </c>
      <c r="H40" s="68">
        <f t="shared" si="13"/>
        <v>0</v>
      </c>
      <c r="I40" s="67">
        <f t="shared" si="13"/>
        <v>0</v>
      </c>
      <c r="J40" s="68">
        <f t="shared" si="13"/>
        <v>0</v>
      </c>
      <c r="K40" s="88">
        <f t="shared" si="1"/>
        <v>0</v>
      </c>
      <c r="L40" s="67">
        <f t="shared" si="13"/>
        <v>4</v>
      </c>
      <c r="M40" s="68">
        <f t="shared" si="13"/>
        <v>2</v>
      </c>
      <c r="N40" s="67">
        <f t="shared" si="13"/>
        <v>0</v>
      </c>
      <c r="O40" s="68">
        <f t="shared" si="13"/>
        <v>0</v>
      </c>
      <c r="P40" s="88">
        <f t="shared" si="2"/>
        <v>2</v>
      </c>
      <c r="Q40" s="69">
        <f t="shared" si="13"/>
        <v>0</v>
      </c>
      <c r="R40" s="70">
        <f t="shared" si="13"/>
        <v>0</v>
      </c>
      <c r="S40" s="69">
        <f t="shared" si="13"/>
        <v>0</v>
      </c>
      <c r="T40" s="70">
        <f t="shared" si="13"/>
        <v>0</v>
      </c>
      <c r="U40" s="88">
        <f>R40+T40</f>
        <v>0</v>
      </c>
      <c r="V40" s="69">
        <f t="shared" si="13"/>
        <v>3</v>
      </c>
      <c r="W40" s="70">
        <f t="shared" si="14"/>
        <v>6</v>
      </c>
      <c r="X40" s="69">
        <f t="shared" si="14"/>
        <v>0</v>
      </c>
      <c r="Y40" s="70">
        <f t="shared" si="14"/>
        <v>0</v>
      </c>
      <c r="Z40" s="88">
        <f t="shared" si="14"/>
        <v>6</v>
      </c>
      <c r="AA40" s="71">
        <f t="shared" si="12"/>
        <v>7</v>
      </c>
      <c r="AB40" s="72">
        <f t="shared" si="12"/>
        <v>8</v>
      </c>
      <c r="AC40" s="73">
        <f t="shared" si="12"/>
        <v>0</v>
      </c>
      <c r="AD40" s="74">
        <f t="shared" si="12"/>
        <v>0</v>
      </c>
    </row>
    <row r="41" spans="1:30" ht="19.5" customHeight="1">
      <c r="A41" s="498"/>
      <c r="B41" s="501"/>
      <c r="C41" s="501"/>
      <c r="D41" s="501"/>
      <c r="E41" s="501"/>
      <c r="F41" s="85" t="s">
        <v>13</v>
      </c>
      <c r="G41" s="67">
        <f t="shared" si="13"/>
        <v>3</v>
      </c>
      <c r="H41" s="68">
        <f t="shared" si="13"/>
        <v>0.32</v>
      </c>
      <c r="I41" s="67">
        <f t="shared" si="13"/>
        <v>0</v>
      </c>
      <c r="J41" s="68">
        <f t="shared" si="13"/>
        <v>0</v>
      </c>
      <c r="K41" s="88">
        <f t="shared" si="1"/>
        <v>0.32</v>
      </c>
      <c r="L41" s="67">
        <f t="shared" si="13"/>
        <v>7</v>
      </c>
      <c r="M41" s="68">
        <f t="shared" si="13"/>
        <v>1.9</v>
      </c>
      <c r="N41" s="67">
        <f t="shared" si="13"/>
        <v>0</v>
      </c>
      <c r="O41" s="68">
        <f t="shared" si="13"/>
        <v>0</v>
      </c>
      <c r="P41" s="88">
        <f t="shared" si="2"/>
        <v>1.9</v>
      </c>
      <c r="Q41" s="69">
        <f t="shared" si="13"/>
        <v>0</v>
      </c>
      <c r="R41" s="70">
        <f t="shared" si="13"/>
        <v>0</v>
      </c>
      <c r="S41" s="69">
        <f t="shared" si="13"/>
        <v>0</v>
      </c>
      <c r="T41" s="70">
        <f t="shared" si="13"/>
        <v>0</v>
      </c>
      <c r="U41" s="88">
        <f>R41+T41</f>
        <v>0</v>
      </c>
      <c r="V41" s="69">
        <f t="shared" si="13"/>
        <v>6</v>
      </c>
      <c r="W41" s="70">
        <f t="shared" si="14"/>
        <v>16.8</v>
      </c>
      <c r="X41" s="69">
        <f t="shared" si="14"/>
        <v>0</v>
      </c>
      <c r="Y41" s="70">
        <f t="shared" si="14"/>
        <v>0</v>
      </c>
      <c r="Z41" s="88">
        <f t="shared" si="14"/>
        <v>16.8</v>
      </c>
      <c r="AA41" s="71">
        <f t="shared" si="12"/>
        <v>16</v>
      </c>
      <c r="AB41" s="72">
        <f t="shared" si="12"/>
        <v>19.02</v>
      </c>
      <c r="AC41" s="73">
        <f t="shared" si="12"/>
        <v>0</v>
      </c>
      <c r="AD41" s="74">
        <f t="shared" si="12"/>
        <v>0</v>
      </c>
    </row>
    <row r="42" spans="1:30" ht="19.5" customHeight="1" thickBot="1">
      <c r="A42" s="498"/>
      <c r="B42" s="502"/>
      <c r="C42" s="502"/>
      <c r="D42" s="502"/>
      <c r="E42" s="502"/>
      <c r="F42" s="86" t="s">
        <v>14</v>
      </c>
      <c r="G42" s="75">
        <f t="shared" si="13"/>
        <v>0</v>
      </c>
      <c r="H42" s="76">
        <f t="shared" si="13"/>
        <v>0</v>
      </c>
      <c r="I42" s="75">
        <f t="shared" si="13"/>
        <v>0</v>
      </c>
      <c r="J42" s="76">
        <f t="shared" si="13"/>
        <v>0</v>
      </c>
      <c r="K42" s="89">
        <f t="shared" si="1"/>
        <v>0</v>
      </c>
      <c r="L42" s="75">
        <f t="shared" si="13"/>
        <v>0</v>
      </c>
      <c r="M42" s="76">
        <f t="shared" si="13"/>
        <v>0</v>
      </c>
      <c r="N42" s="75">
        <f t="shared" si="13"/>
        <v>0</v>
      </c>
      <c r="O42" s="76">
        <f t="shared" si="13"/>
        <v>0</v>
      </c>
      <c r="P42" s="89">
        <f t="shared" si="2"/>
        <v>0</v>
      </c>
      <c r="Q42" s="77">
        <f t="shared" si="13"/>
        <v>0</v>
      </c>
      <c r="R42" s="78">
        <f t="shared" si="13"/>
        <v>0</v>
      </c>
      <c r="S42" s="77">
        <f t="shared" si="13"/>
        <v>0</v>
      </c>
      <c r="T42" s="78">
        <f t="shared" si="13"/>
        <v>0</v>
      </c>
      <c r="U42" s="89">
        <f>R42+T42</f>
        <v>0</v>
      </c>
      <c r="V42" s="77">
        <f t="shared" si="13"/>
        <v>10</v>
      </c>
      <c r="W42" s="78">
        <f t="shared" si="14"/>
        <v>36.043</v>
      </c>
      <c r="X42" s="79">
        <f t="shared" si="14"/>
        <v>0</v>
      </c>
      <c r="Y42" s="78">
        <f t="shared" si="14"/>
        <v>0</v>
      </c>
      <c r="Z42" s="89">
        <f t="shared" si="14"/>
        <v>36.043</v>
      </c>
      <c r="AA42" s="80">
        <f t="shared" si="12"/>
        <v>10</v>
      </c>
      <c r="AB42" s="81">
        <f t="shared" si="12"/>
        <v>36.043</v>
      </c>
      <c r="AC42" s="82">
        <f t="shared" si="12"/>
        <v>0</v>
      </c>
      <c r="AD42" s="83">
        <f t="shared" si="12"/>
        <v>0</v>
      </c>
    </row>
    <row r="43" spans="1:30" ht="19.5" customHeight="1" thickBot="1">
      <c r="A43" s="499"/>
      <c r="B43" s="493" t="s">
        <v>17</v>
      </c>
      <c r="C43" s="494"/>
      <c r="D43" s="494"/>
      <c r="E43" s="495"/>
      <c r="F43" s="17"/>
      <c r="G43" s="34">
        <f aca="true" t="shared" si="15" ref="G43:AD43">G38+G39+G40+G41+G42</f>
        <v>1747</v>
      </c>
      <c r="H43" s="18">
        <f t="shared" si="15"/>
        <v>253.12259999999998</v>
      </c>
      <c r="I43" s="17">
        <f t="shared" si="15"/>
        <v>1</v>
      </c>
      <c r="J43" s="18">
        <f t="shared" si="15"/>
        <v>0.2</v>
      </c>
      <c r="K43" s="18">
        <f t="shared" si="15"/>
        <v>253.32259999999997</v>
      </c>
      <c r="L43" s="34">
        <f t="shared" si="15"/>
        <v>927</v>
      </c>
      <c r="M43" s="18">
        <f t="shared" si="15"/>
        <v>327.005</v>
      </c>
      <c r="N43" s="34">
        <f t="shared" si="15"/>
        <v>0</v>
      </c>
      <c r="O43" s="18">
        <f t="shared" si="15"/>
        <v>0</v>
      </c>
      <c r="P43" s="18">
        <f t="shared" si="15"/>
        <v>327.005</v>
      </c>
      <c r="Q43" s="17">
        <f t="shared" si="15"/>
        <v>429</v>
      </c>
      <c r="R43" s="17">
        <f t="shared" si="15"/>
        <v>344.66650000000004</v>
      </c>
      <c r="S43" s="17">
        <f t="shared" si="15"/>
        <v>24</v>
      </c>
      <c r="T43" s="18">
        <f t="shared" si="15"/>
        <v>12</v>
      </c>
      <c r="U43" s="18">
        <f t="shared" si="15"/>
        <v>356.66650000000004</v>
      </c>
      <c r="V43" s="17">
        <f t="shared" si="15"/>
        <v>145</v>
      </c>
      <c r="W43" s="18">
        <f t="shared" si="15"/>
        <v>407.12769999999995</v>
      </c>
      <c r="X43" s="34">
        <f t="shared" si="15"/>
        <v>12</v>
      </c>
      <c r="Y43" s="18">
        <f t="shared" si="15"/>
        <v>116.7</v>
      </c>
      <c r="Z43" s="18">
        <f t="shared" si="15"/>
        <v>523.8276999999999</v>
      </c>
      <c r="AA43" s="90">
        <f t="shared" si="15"/>
        <v>3248</v>
      </c>
      <c r="AB43" s="91">
        <f t="shared" si="15"/>
        <v>1331.9217999999998</v>
      </c>
      <c r="AC43" s="92">
        <f t="shared" si="15"/>
        <v>37</v>
      </c>
      <c r="AD43" s="93">
        <f t="shared" si="15"/>
        <v>128.9</v>
      </c>
    </row>
    <row r="48" spans="3:30" ht="13.5">
      <c r="C48" s="12"/>
      <c r="D48" s="12"/>
      <c r="E48" s="12"/>
      <c r="F48" s="12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</row>
    <row r="49" spans="3:6" ht="13.5">
      <c r="C49" s="12"/>
      <c r="D49" s="13"/>
      <c r="E49" s="12"/>
      <c r="F49" s="12"/>
    </row>
    <row r="50" spans="3:6" ht="13.5">
      <c r="C50" s="12"/>
      <c r="D50" s="496"/>
      <c r="E50" s="12"/>
      <c r="F50" s="12"/>
    </row>
    <row r="51" spans="3:6" ht="13.5">
      <c r="C51" s="12"/>
      <c r="D51" s="496"/>
      <c r="E51" s="12"/>
      <c r="F51" s="12"/>
    </row>
    <row r="52" spans="3:6" ht="13.5">
      <c r="C52" s="12"/>
      <c r="D52" s="496"/>
      <c r="E52" s="14"/>
      <c r="F52" s="12"/>
    </row>
    <row r="53" spans="3:6" ht="13.5">
      <c r="C53" s="12"/>
      <c r="D53" s="496"/>
      <c r="E53" s="12"/>
      <c r="F53" s="12"/>
    </row>
    <row r="54" spans="3:6" ht="13.5">
      <c r="C54" s="12"/>
      <c r="D54" s="496"/>
      <c r="E54" s="12"/>
      <c r="F54" s="12"/>
    </row>
  </sheetData>
  <sheetProtection/>
  <mergeCells count="67">
    <mergeCell ref="AA1:AD1"/>
    <mergeCell ref="A2:Z2"/>
    <mergeCell ref="A3:Z3"/>
    <mergeCell ref="A4:A6"/>
    <mergeCell ref="B4:B6"/>
    <mergeCell ref="C4:C6"/>
    <mergeCell ref="D4:E4"/>
    <mergeCell ref="F4:F6"/>
    <mergeCell ref="G4:K4"/>
    <mergeCell ref="K5:K6"/>
    <mergeCell ref="S5:T5"/>
    <mergeCell ref="A1:Z1"/>
    <mergeCell ref="L4:P4"/>
    <mergeCell ref="Q4:U4"/>
    <mergeCell ref="V4:Z4"/>
    <mergeCell ref="X5:Y5"/>
    <mergeCell ref="Z5:Z6"/>
    <mergeCell ref="AA4:AD4"/>
    <mergeCell ref="AC5:AD5"/>
    <mergeCell ref="A8:A13"/>
    <mergeCell ref="B8:B12"/>
    <mergeCell ref="C8:C12"/>
    <mergeCell ref="D8:D12"/>
    <mergeCell ref="E8:E12"/>
    <mergeCell ref="N5:O5"/>
    <mergeCell ref="B13:E13"/>
    <mergeCell ref="U5:U6"/>
    <mergeCell ref="B26:B30"/>
    <mergeCell ref="C26:C30"/>
    <mergeCell ref="D26:D30"/>
    <mergeCell ref="E26:E30"/>
    <mergeCell ref="V5:W5"/>
    <mergeCell ref="A14:A19"/>
    <mergeCell ref="B14:B18"/>
    <mergeCell ref="C14:C18"/>
    <mergeCell ref="D14:D18"/>
    <mergeCell ref="E14:E18"/>
    <mergeCell ref="D38:D42"/>
    <mergeCell ref="E38:E42"/>
    <mergeCell ref="AA5:AB5"/>
    <mergeCell ref="D5:D6"/>
    <mergeCell ref="E5:E6"/>
    <mergeCell ref="G5:H5"/>
    <mergeCell ref="I5:J5"/>
    <mergeCell ref="L5:M5"/>
    <mergeCell ref="P5:P6"/>
    <mergeCell ref="Q5:R5"/>
    <mergeCell ref="B19:E19"/>
    <mergeCell ref="B25:E25"/>
    <mergeCell ref="B31:E31"/>
    <mergeCell ref="B37:E37"/>
    <mergeCell ref="A20:A25"/>
    <mergeCell ref="B20:B24"/>
    <mergeCell ref="C20:C24"/>
    <mergeCell ref="D20:D24"/>
    <mergeCell ref="E20:E24"/>
    <mergeCell ref="A26:A31"/>
    <mergeCell ref="B43:E43"/>
    <mergeCell ref="D50:D54"/>
    <mergeCell ref="A32:A37"/>
    <mergeCell ref="B32:B36"/>
    <mergeCell ref="C32:C36"/>
    <mergeCell ref="D32:D36"/>
    <mergeCell ref="E32:E36"/>
    <mergeCell ref="A38:A43"/>
    <mergeCell ref="B38:B42"/>
    <mergeCell ref="C38:C42"/>
  </mergeCells>
  <printOptions/>
  <pageMargins left="0" right="0" top="0.31496062992125984" bottom="0.11811023622047245" header="0.03937007874015748" footer="0.03937007874015748"/>
  <pageSetup horizontalDpi="600" verticalDpi="600" orientation="landscape" scale="65" r:id="rId1"/>
  <ignoredErrors>
    <ignoredError sqref="K13 P13 Z13:AD13 U13 K19 P19 K25:K43 P31:P43 U19:U43 Z25:AD43 Z19:AD1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Z67"/>
  <sheetViews>
    <sheetView zoomScalePageLayoutView="0" workbookViewId="0" topLeftCell="A53">
      <selection activeCell="D58" sqref="D58:F62"/>
    </sheetView>
  </sheetViews>
  <sheetFormatPr defaultColWidth="9.140625" defaultRowHeight="12.75"/>
  <cols>
    <col min="1" max="1" width="5.421875" style="20" customWidth="1"/>
    <col min="2" max="2" width="12.140625" style="20" customWidth="1"/>
    <col min="3" max="3" width="13.28125" style="20" hidden="1" customWidth="1"/>
    <col min="4" max="4" width="16.421875" style="20" customWidth="1"/>
    <col min="5" max="5" width="15.421875" style="20" customWidth="1"/>
    <col min="6" max="6" width="17.00390625" style="20" customWidth="1"/>
    <col min="7" max="7" width="12.8515625" style="20" customWidth="1"/>
    <col min="8" max="11" width="8.7109375" style="21" customWidth="1"/>
    <col min="12" max="12" width="14.7109375" style="21" customWidth="1"/>
    <col min="13" max="16" width="8.7109375" style="21" customWidth="1"/>
    <col min="17" max="17" width="14.7109375" style="21" customWidth="1"/>
    <col min="18" max="21" width="8.7109375" style="21" customWidth="1"/>
    <col min="22" max="22" width="14.7109375" style="21" customWidth="1"/>
    <col min="23" max="26" width="8.7109375" style="21" customWidth="1"/>
    <col min="27" max="27" width="14.7109375" style="21" customWidth="1"/>
    <col min="28" max="28" width="8.7109375" style="21" customWidth="1"/>
    <col min="29" max="29" width="8.7109375" style="38" customWidth="1"/>
    <col min="30" max="31" width="8.7109375" style="20" customWidth="1"/>
    <col min="32" max="52" width="9.140625" style="22" customWidth="1"/>
    <col min="53" max="16384" width="9.140625" style="20" customWidth="1"/>
  </cols>
  <sheetData>
    <row r="1" spans="30:31" ht="14.25">
      <c r="AD1" s="539" t="s">
        <v>41</v>
      </c>
      <c r="AE1" s="539"/>
    </row>
    <row r="2" spans="1:28" ht="28.5">
      <c r="A2" s="540" t="s">
        <v>0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540"/>
      <c r="T2" s="540"/>
      <c r="U2" s="540"/>
      <c r="V2" s="540"/>
      <c r="W2" s="540"/>
      <c r="X2" s="540"/>
      <c r="Y2" s="540"/>
      <c r="Z2" s="540"/>
      <c r="AA2" s="540"/>
      <c r="AB2" s="23"/>
    </row>
    <row r="3" spans="1:28" ht="21.75">
      <c r="A3" s="541" t="s">
        <v>42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1"/>
      <c r="Q3" s="541"/>
      <c r="R3" s="541"/>
      <c r="S3" s="541"/>
      <c r="T3" s="541"/>
      <c r="U3" s="541"/>
      <c r="V3" s="541"/>
      <c r="W3" s="541"/>
      <c r="X3" s="541"/>
      <c r="Y3" s="541"/>
      <c r="Z3" s="541"/>
      <c r="AA3" s="541"/>
      <c r="AB3" s="24"/>
    </row>
    <row r="4" spans="1:28" ht="21" thickBot="1">
      <c r="A4" s="542" t="s">
        <v>43</v>
      </c>
      <c r="B4" s="542"/>
      <c r="C4" s="542"/>
      <c r="D4" s="542"/>
      <c r="E4" s="542"/>
      <c r="F4" s="542"/>
      <c r="G4" s="542"/>
      <c r="H4" s="542"/>
      <c r="I4" s="542"/>
      <c r="J4" s="542"/>
      <c r="K4" s="542"/>
      <c r="L4" s="542"/>
      <c r="M4" s="542"/>
      <c r="N4" s="542"/>
      <c r="O4" s="542"/>
      <c r="P4" s="542"/>
      <c r="Q4" s="542"/>
      <c r="R4" s="542"/>
      <c r="S4" s="542"/>
      <c r="T4" s="542"/>
      <c r="U4" s="542"/>
      <c r="V4" s="542"/>
      <c r="W4" s="542"/>
      <c r="X4" s="542"/>
      <c r="Y4" s="542"/>
      <c r="Z4" s="542"/>
      <c r="AA4" s="542"/>
      <c r="AB4" s="25"/>
    </row>
    <row r="5" spans="1:31" ht="20.25">
      <c r="A5" s="543" t="s">
        <v>4</v>
      </c>
      <c r="B5" s="546" t="s">
        <v>1</v>
      </c>
      <c r="C5" s="548" t="s">
        <v>44</v>
      </c>
      <c r="D5" s="550" t="s">
        <v>45</v>
      </c>
      <c r="E5" s="551"/>
      <c r="F5" s="551"/>
      <c r="G5" s="551"/>
      <c r="H5" s="551"/>
      <c r="I5" s="551"/>
      <c r="J5" s="551"/>
      <c r="K5" s="551"/>
      <c r="L5" s="551"/>
      <c r="M5" s="551"/>
      <c r="N5" s="551"/>
      <c r="O5" s="551"/>
      <c r="P5" s="551"/>
      <c r="Q5" s="551"/>
      <c r="R5" s="551"/>
      <c r="S5" s="551"/>
      <c r="T5" s="551"/>
      <c r="U5" s="551"/>
      <c r="V5" s="551"/>
      <c r="W5" s="551"/>
      <c r="X5" s="551"/>
      <c r="Y5" s="551"/>
      <c r="Z5" s="551"/>
      <c r="AA5" s="551"/>
      <c r="AB5" s="551"/>
      <c r="AC5" s="551"/>
      <c r="AD5" s="551"/>
      <c r="AE5" s="552"/>
    </row>
    <row r="6" spans="1:31" ht="38.25" customHeight="1" thickBot="1">
      <c r="A6" s="544"/>
      <c r="B6" s="547"/>
      <c r="C6" s="549"/>
      <c r="D6" s="553" t="s">
        <v>46</v>
      </c>
      <c r="E6" s="553" t="s">
        <v>47</v>
      </c>
      <c r="F6" s="554"/>
      <c r="G6" s="524" t="s">
        <v>16</v>
      </c>
      <c r="H6" s="525" t="s">
        <v>48</v>
      </c>
      <c r="I6" s="525"/>
      <c r="J6" s="525"/>
      <c r="K6" s="525"/>
      <c r="L6" s="526"/>
      <c r="M6" s="527" t="s">
        <v>49</v>
      </c>
      <c r="N6" s="525"/>
      <c r="O6" s="525"/>
      <c r="P6" s="525"/>
      <c r="Q6" s="526"/>
      <c r="R6" s="527" t="s">
        <v>50</v>
      </c>
      <c r="S6" s="525"/>
      <c r="T6" s="525"/>
      <c r="U6" s="525"/>
      <c r="V6" s="526"/>
      <c r="W6" s="534" t="s">
        <v>51</v>
      </c>
      <c r="X6" s="534"/>
      <c r="Y6" s="534"/>
      <c r="Z6" s="534"/>
      <c r="AA6" s="527"/>
      <c r="AB6" s="535" t="s">
        <v>52</v>
      </c>
      <c r="AC6" s="535"/>
      <c r="AD6" s="535"/>
      <c r="AE6" s="536"/>
    </row>
    <row r="7" spans="1:31" ht="30.75" customHeight="1">
      <c r="A7" s="544"/>
      <c r="B7" s="547"/>
      <c r="C7" s="549"/>
      <c r="D7" s="553"/>
      <c r="E7" s="530" t="s">
        <v>23</v>
      </c>
      <c r="F7" s="532" t="s">
        <v>22</v>
      </c>
      <c r="G7" s="524"/>
      <c r="H7" s="522" t="s">
        <v>5</v>
      </c>
      <c r="I7" s="523"/>
      <c r="J7" s="522" t="s">
        <v>6</v>
      </c>
      <c r="K7" s="523"/>
      <c r="L7" s="520" t="s">
        <v>10</v>
      </c>
      <c r="M7" s="522" t="s">
        <v>5</v>
      </c>
      <c r="N7" s="523"/>
      <c r="O7" s="522" t="s">
        <v>6</v>
      </c>
      <c r="P7" s="523"/>
      <c r="Q7" s="520" t="s">
        <v>10</v>
      </c>
      <c r="R7" s="522" t="s">
        <v>5</v>
      </c>
      <c r="S7" s="523"/>
      <c r="T7" s="522" t="s">
        <v>6</v>
      </c>
      <c r="U7" s="523"/>
      <c r="V7" s="520" t="s">
        <v>10</v>
      </c>
      <c r="W7" s="522" t="s">
        <v>5</v>
      </c>
      <c r="X7" s="523"/>
      <c r="Y7" s="522" t="s">
        <v>6</v>
      </c>
      <c r="Z7" s="523"/>
      <c r="AA7" s="537" t="s">
        <v>10</v>
      </c>
      <c r="AB7" s="528" t="s">
        <v>5</v>
      </c>
      <c r="AC7" s="528"/>
      <c r="AD7" s="528" t="s">
        <v>6</v>
      </c>
      <c r="AE7" s="529"/>
    </row>
    <row r="8" spans="1:31" ht="57.75" customHeight="1" thickBot="1">
      <c r="A8" s="545"/>
      <c r="B8" s="547"/>
      <c r="C8" s="549"/>
      <c r="D8" s="553"/>
      <c r="E8" s="531"/>
      <c r="F8" s="533"/>
      <c r="G8" s="524"/>
      <c r="H8" s="27" t="s">
        <v>7</v>
      </c>
      <c r="I8" s="31" t="s">
        <v>8</v>
      </c>
      <c r="J8" s="27" t="s">
        <v>7</v>
      </c>
      <c r="K8" s="31" t="s">
        <v>8</v>
      </c>
      <c r="L8" s="521"/>
      <c r="M8" s="27" t="s">
        <v>7</v>
      </c>
      <c r="N8" s="31" t="s">
        <v>8</v>
      </c>
      <c r="O8" s="27" t="s">
        <v>7</v>
      </c>
      <c r="P8" s="31" t="s">
        <v>8</v>
      </c>
      <c r="Q8" s="521"/>
      <c r="R8" s="27" t="s">
        <v>7</v>
      </c>
      <c r="S8" s="31" t="s">
        <v>8</v>
      </c>
      <c r="T8" s="27" t="s">
        <v>7</v>
      </c>
      <c r="U8" s="31" t="s">
        <v>8</v>
      </c>
      <c r="V8" s="521"/>
      <c r="W8" s="27" t="s">
        <v>7</v>
      </c>
      <c r="X8" s="31" t="s">
        <v>8</v>
      </c>
      <c r="Y8" s="27" t="s">
        <v>7</v>
      </c>
      <c r="Z8" s="31" t="s">
        <v>8</v>
      </c>
      <c r="AA8" s="538"/>
      <c r="AB8" s="27" t="s">
        <v>7</v>
      </c>
      <c r="AC8" s="39" t="s">
        <v>8</v>
      </c>
      <c r="AD8" s="27" t="s">
        <v>7</v>
      </c>
      <c r="AE8" s="32" t="s">
        <v>8</v>
      </c>
    </row>
    <row r="9" spans="1:31" ht="15" thickBot="1">
      <c r="A9" s="29">
        <v>1</v>
      </c>
      <c r="B9" s="30">
        <v>2</v>
      </c>
      <c r="C9" s="30">
        <v>3</v>
      </c>
      <c r="D9" s="30">
        <v>4</v>
      </c>
      <c r="E9" s="30">
        <v>5</v>
      </c>
      <c r="F9" s="30">
        <v>6</v>
      </c>
      <c r="G9" s="30">
        <v>7</v>
      </c>
      <c r="H9" s="30">
        <v>8</v>
      </c>
      <c r="I9" s="30">
        <v>9</v>
      </c>
      <c r="J9" s="30">
        <v>10</v>
      </c>
      <c r="K9" s="30">
        <v>11</v>
      </c>
      <c r="L9" s="36">
        <v>12</v>
      </c>
      <c r="M9" s="30">
        <v>13</v>
      </c>
      <c r="N9" s="30">
        <v>14</v>
      </c>
      <c r="O9" s="30">
        <v>15</v>
      </c>
      <c r="P9" s="30">
        <v>16</v>
      </c>
      <c r="Q9" s="36">
        <v>17</v>
      </c>
      <c r="R9" s="30">
        <v>18</v>
      </c>
      <c r="S9" s="30">
        <v>19</v>
      </c>
      <c r="T9" s="30">
        <v>20</v>
      </c>
      <c r="U9" s="30">
        <v>21</v>
      </c>
      <c r="V9" s="36">
        <v>22</v>
      </c>
      <c r="W9" s="30">
        <v>23</v>
      </c>
      <c r="X9" s="30">
        <v>24</v>
      </c>
      <c r="Y9" s="30">
        <v>25</v>
      </c>
      <c r="Z9" s="30">
        <v>26</v>
      </c>
      <c r="AA9" s="36">
        <v>27</v>
      </c>
      <c r="AB9" s="30">
        <v>28</v>
      </c>
      <c r="AC9" s="40">
        <v>29</v>
      </c>
      <c r="AD9" s="30">
        <v>30</v>
      </c>
      <c r="AE9" s="33">
        <v>31</v>
      </c>
    </row>
    <row r="10" spans="1:31" s="22" customFormat="1" ht="19.5" customHeight="1">
      <c r="A10" s="516">
        <v>1</v>
      </c>
      <c r="B10" s="513" t="s">
        <v>53</v>
      </c>
      <c r="C10" s="513"/>
      <c r="D10" s="513">
        <f>E10+F10</f>
        <v>7796.87</v>
      </c>
      <c r="E10" s="513">
        <v>7603</v>
      </c>
      <c r="F10" s="510">
        <v>193.87</v>
      </c>
      <c r="G10" s="84" t="s">
        <v>11</v>
      </c>
      <c r="H10" s="60">
        <v>278</v>
      </c>
      <c r="I10" s="61">
        <v>40.550000000000004</v>
      </c>
      <c r="J10" s="60">
        <v>0</v>
      </c>
      <c r="K10" s="61">
        <v>0</v>
      </c>
      <c r="L10" s="87">
        <f>I10+K10</f>
        <v>40.550000000000004</v>
      </c>
      <c r="M10" s="60">
        <v>957</v>
      </c>
      <c r="N10" s="61">
        <v>432.18</v>
      </c>
      <c r="O10" s="60">
        <v>0</v>
      </c>
      <c r="P10" s="61">
        <v>0</v>
      </c>
      <c r="Q10" s="87">
        <f>N10+P10</f>
        <v>432.18</v>
      </c>
      <c r="R10" s="62">
        <v>467</v>
      </c>
      <c r="S10" s="61">
        <v>414.71</v>
      </c>
      <c r="T10" s="62">
        <v>0</v>
      </c>
      <c r="U10" s="61">
        <v>0</v>
      </c>
      <c r="V10" s="87">
        <f>S10+U10</f>
        <v>414.71</v>
      </c>
      <c r="W10" s="62">
        <v>72</v>
      </c>
      <c r="X10" s="61">
        <v>289.22</v>
      </c>
      <c r="Y10" s="62">
        <v>0</v>
      </c>
      <c r="Z10" s="61">
        <v>0</v>
      </c>
      <c r="AA10" s="87">
        <f>X10+Z10</f>
        <v>289.22</v>
      </c>
      <c r="AB10" s="63">
        <f aca="true" t="shared" si="0" ref="AB10:AB41">H10+M10+R10+W10</f>
        <v>1774</v>
      </c>
      <c r="AC10" s="64">
        <f aca="true" t="shared" si="1" ref="AC10:AC41">I10+N10+S10+X10</f>
        <v>1176.66</v>
      </c>
      <c r="AD10" s="65">
        <f aca="true" t="shared" si="2" ref="AD10:AD41">J10+O10+T10+Y10</f>
        <v>0</v>
      </c>
      <c r="AE10" s="66">
        <f aca="true" t="shared" si="3" ref="AE10:AE41">K10+P10+U10+Z10</f>
        <v>0</v>
      </c>
    </row>
    <row r="11" spans="1:31" s="22" customFormat="1" ht="15" customHeight="1">
      <c r="A11" s="498"/>
      <c r="B11" s="514"/>
      <c r="C11" s="514"/>
      <c r="D11" s="514"/>
      <c r="E11" s="514"/>
      <c r="F11" s="511"/>
      <c r="G11" s="85" t="s">
        <v>15</v>
      </c>
      <c r="H11" s="67">
        <v>0</v>
      </c>
      <c r="I11" s="68">
        <v>0</v>
      </c>
      <c r="J11" s="67">
        <v>0</v>
      </c>
      <c r="K11" s="68">
        <v>0</v>
      </c>
      <c r="L11" s="88">
        <f aca="true" t="shared" si="4" ref="L11:L63">I11+K11</f>
        <v>0</v>
      </c>
      <c r="M11" s="67">
        <v>0</v>
      </c>
      <c r="N11" s="68">
        <v>0</v>
      </c>
      <c r="O11" s="67">
        <v>0</v>
      </c>
      <c r="P11" s="68">
        <v>0</v>
      </c>
      <c r="Q11" s="88">
        <f>N11+P11</f>
        <v>0</v>
      </c>
      <c r="R11" s="69">
        <v>0</v>
      </c>
      <c r="S11" s="70">
        <v>0</v>
      </c>
      <c r="T11" s="69">
        <v>0</v>
      </c>
      <c r="U11" s="70">
        <v>0</v>
      </c>
      <c r="V11" s="88">
        <f>S11+U11</f>
        <v>0</v>
      </c>
      <c r="W11" s="69">
        <v>0</v>
      </c>
      <c r="X11" s="70">
        <v>0</v>
      </c>
      <c r="Y11" s="69">
        <v>0</v>
      </c>
      <c r="Z11" s="70">
        <v>0</v>
      </c>
      <c r="AA11" s="88">
        <f>X11+Z11</f>
        <v>0</v>
      </c>
      <c r="AB11" s="71">
        <f t="shared" si="0"/>
        <v>0</v>
      </c>
      <c r="AC11" s="72">
        <f t="shared" si="1"/>
        <v>0</v>
      </c>
      <c r="AD11" s="73">
        <f t="shared" si="2"/>
        <v>0</v>
      </c>
      <c r="AE11" s="74">
        <f t="shared" si="3"/>
        <v>0</v>
      </c>
    </row>
    <row r="12" spans="1:31" s="22" customFormat="1" ht="15" customHeight="1">
      <c r="A12" s="498"/>
      <c r="B12" s="514"/>
      <c r="C12" s="514"/>
      <c r="D12" s="514"/>
      <c r="E12" s="514"/>
      <c r="F12" s="511"/>
      <c r="G12" s="85" t="s">
        <v>12</v>
      </c>
      <c r="H12" s="67">
        <v>0</v>
      </c>
      <c r="I12" s="68">
        <v>0</v>
      </c>
      <c r="J12" s="67">
        <v>0</v>
      </c>
      <c r="K12" s="68">
        <v>0</v>
      </c>
      <c r="L12" s="88">
        <f t="shared" si="4"/>
        <v>0</v>
      </c>
      <c r="M12" s="67">
        <v>0</v>
      </c>
      <c r="N12" s="68">
        <v>0</v>
      </c>
      <c r="O12" s="67">
        <v>0</v>
      </c>
      <c r="P12" s="68">
        <v>0</v>
      </c>
      <c r="Q12" s="88">
        <f>N12+P12</f>
        <v>0</v>
      </c>
      <c r="R12" s="69">
        <v>0</v>
      </c>
      <c r="S12" s="70">
        <v>0</v>
      </c>
      <c r="T12" s="69">
        <v>0</v>
      </c>
      <c r="U12" s="70">
        <v>0</v>
      </c>
      <c r="V12" s="88">
        <f>S12+U12</f>
        <v>0</v>
      </c>
      <c r="W12" s="69">
        <v>0</v>
      </c>
      <c r="X12" s="70">
        <v>0</v>
      </c>
      <c r="Y12" s="69">
        <v>0</v>
      </c>
      <c r="Z12" s="70">
        <v>0</v>
      </c>
      <c r="AA12" s="88">
        <f>X12+Z12</f>
        <v>0</v>
      </c>
      <c r="AB12" s="71">
        <f t="shared" si="0"/>
        <v>0</v>
      </c>
      <c r="AC12" s="72">
        <f t="shared" si="1"/>
        <v>0</v>
      </c>
      <c r="AD12" s="73">
        <f t="shared" si="2"/>
        <v>0</v>
      </c>
      <c r="AE12" s="74">
        <f t="shared" si="3"/>
        <v>0</v>
      </c>
    </row>
    <row r="13" spans="1:31" s="22" customFormat="1" ht="15" customHeight="1">
      <c r="A13" s="498"/>
      <c r="B13" s="514"/>
      <c r="C13" s="514"/>
      <c r="D13" s="514"/>
      <c r="E13" s="514"/>
      <c r="F13" s="511"/>
      <c r="G13" s="85" t="s">
        <v>13</v>
      </c>
      <c r="H13" s="67">
        <v>0</v>
      </c>
      <c r="I13" s="68">
        <v>0</v>
      </c>
      <c r="J13" s="67">
        <v>0</v>
      </c>
      <c r="K13" s="68">
        <v>0</v>
      </c>
      <c r="L13" s="88">
        <f t="shared" si="4"/>
        <v>0</v>
      </c>
      <c r="M13" s="67">
        <v>0</v>
      </c>
      <c r="N13" s="68">
        <v>0</v>
      </c>
      <c r="O13" s="67">
        <v>0</v>
      </c>
      <c r="P13" s="68">
        <v>0</v>
      </c>
      <c r="Q13" s="88">
        <f>N13+P13</f>
        <v>0</v>
      </c>
      <c r="R13" s="69">
        <v>0</v>
      </c>
      <c r="S13" s="70">
        <v>0</v>
      </c>
      <c r="T13" s="69">
        <v>0</v>
      </c>
      <c r="U13" s="70">
        <v>0</v>
      </c>
      <c r="V13" s="88">
        <f>S13+U13</f>
        <v>0</v>
      </c>
      <c r="W13" s="69">
        <v>0</v>
      </c>
      <c r="X13" s="70">
        <v>0</v>
      </c>
      <c r="Y13" s="69">
        <v>0</v>
      </c>
      <c r="Z13" s="70">
        <v>0</v>
      </c>
      <c r="AA13" s="88">
        <f>X13+Z13</f>
        <v>0</v>
      </c>
      <c r="AB13" s="71">
        <f t="shared" si="0"/>
        <v>0</v>
      </c>
      <c r="AC13" s="72">
        <f t="shared" si="1"/>
        <v>0</v>
      </c>
      <c r="AD13" s="73">
        <f t="shared" si="2"/>
        <v>0</v>
      </c>
      <c r="AE13" s="74">
        <f t="shared" si="3"/>
        <v>0</v>
      </c>
    </row>
    <row r="14" spans="1:31" s="22" customFormat="1" ht="15" customHeight="1" thickBot="1">
      <c r="A14" s="498"/>
      <c r="B14" s="515"/>
      <c r="C14" s="515"/>
      <c r="D14" s="515"/>
      <c r="E14" s="515"/>
      <c r="F14" s="512"/>
      <c r="G14" s="86" t="s">
        <v>14</v>
      </c>
      <c r="H14" s="75">
        <v>0</v>
      </c>
      <c r="I14" s="76">
        <v>0</v>
      </c>
      <c r="J14" s="75">
        <v>0</v>
      </c>
      <c r="K14" s="76">
        <v>0</v>
      </c>
      <c r="L14" s="89">
        <f t="shared" si="4"/>
        <v>0</v>
      </c>
      <c r="M14" s="75">
        <v>0</v>
      </c>
      <c r="N14" s="76">
        <v>0</v>
      </c>
      <c r="O14" s="75">
        <v>0</v>
      </c>
      <c r="P14" s="76">
        <v>0</v>
      </c>
      <c r="Q14" s="89">
        <f>N14+P14</f>
        <v>0</v>
      </c>
      <c r="R14" s="77">
        <v>0</v>
      </c>
      <c r="S14" s="78">
        <v>0</v>
      </c>
      <c r="T14" s="77">
        <v>0</v>
      </c>
      <c r="U14" s="78">
        <v>0</v>
      </c>
      <c r="V14" s="89">
        <f>S14+U14</f>
        <v>0</v>
      </c>
      <c r="W14" s="77">
        <v>0</v>
      </c>
      <c r="X14" s="78">
        <v>0</v>
      </c>
      <c r="Y14" s="79">
        <v>0</v>
      </c>
      <c r="Z14" s="78">
        <v>0</v>
      </c>
      <c r="AA14" s="89">
        <f>X14+Z14</f>
        <v>0</v>
      </c>
      <c r="AB14" s="80">
        <f t="shared" si="0"/>
        <v>0</v>
      </c>
      <c r="AC14" s="81">
        <f t="shared" si="1"/>
        <v>0</v>
      </c>
      <c r="AD14" s="82">
        <f t="shared" si="2"/>
        <v>0</v>
      </c>
      <c r="AE14" s="83">
        <f t="shared" si="3"/>
        <v>0</v>
      </c>
    </row>
    <row r="15" spans="1:31" s="28" customFormat="1" ht="15" customHeight="1" thickBot="1">
      <c r="A15" s="499" t="s">
        <v>9</v>
      </c>
      <c r="B15" s="505"/>
      <c r="C15" s="506"/>
      <c r="D15" s="506"/>
      <c r="E15" s="506"/>
      <c r="F15" s="506"/>
      <c r="G15" s="17"/>
      <c r="H15" s="34">
        <f>SUM(H10:H14)</f>
        <v>278</v>
      </c>
      <c r="I15" s="18">
        <f aca="true" t="shared" si="5" ref="I15:AA15">SUM(I10:I14)</f>
        <v>40.550000000000004</v>
      </c>
      <c r="J15" s="17">
        <f t="shared" si="5"/>
        <v>0</v>
      </c>
      <c r="K15" s="18">
        <f t="shared" si="5"/>
        <v>0</v>
      </c>
      <c r="L15" s="18">
        <f t="shared" si="4"/>
        <v>40.550000000000004</v>
      </c>
      <c r="M15" s="34">
        <f t="shared" si="5"/>
        <v>957</v>
      </c>
      <c r="N15" s="18">
        <f t="shared" si="5"/>
        <v>432.18</v>
      </c>
      <c r="O15" s="34">
        <f t="shared" si="5"/>
        <v>0</v>
      </c>
      <c r="P15" s="18">
        <f t="shared" si="5"/>
        <v>0</v>
      </c>
      <c r="Q15" s="18">
        <f t="shared" si="5"/>
        <v>432.18</v>
      </c>
      <c r="R15" s="17">
        <f t="shared" si="5"/>
        <v>467</v>
      </c>
      <c r="S15" s="17">
        <f t="shared" si="5"/>
        <v>414.71</v>
      </c>
      <c r="T15" s="17">
        <f t="shared" si="5"/>
        <v>0</v>
      </c>
      <c r="U15" s="18">
        <f t="shared" si="5"/>
        <v>0</v>
      </c>
      <c r="V15" s="18">
        <f t="shared" si="5"/>
        <v>414.71</v>
      </c>
      <c r="W15" s="17">
        <f t="shared" si="5"/>
        <v>72</v>
      </c>
      <c r="X15" s="18">
        <f t="shared" si="5"/>
        <v>289.22</v>
      </c>
      <c r="Y15" s="34">
        <f t="shared" si="5"/>
        <v>0</v>
      </c>
      <c r="Z15" s="18">
        <f t="shared" si="5"/>
        <v>0</v>
      </c>
      <c r="AA15" s="18">
        <f t="shared" si="5"/>
        <v>289.22</v>
      </c>
      <c r="AB15" s="90">
        <f t="shared" si="0"/>
        <v>1774</v>
      </c>
      <c r="AC15" s="91">
        <f t="shared" si="1"/>
        <v>1176.66</v>
      </c>
      <c r="AD15" s="92">
        <f t="shared" si="2"/>
        <v>0</v>
      </c>
      <c r="AE15" s="93">
        <f t="shared" si="3"/>
        <v>0</v>
      </c>
    </row>
    <row r="16" spans="1:52" ht="15" customHeight="1">
      <c r="A16" s="516">
        <v>2</v>
      </c>
      <c r="B16" s="513" t="s">
        <v>54</v>
      </c>
      <c r="C16" s="513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D16" s="513">
        <f>E16+F16</f>
        <v>15969.97</v>
      </c>
      <c r="E16" s="513">
        <v>15463.75</v>
      </c>
      <c r="F16" s="510">
        <v>506.22</v>
      </c>
      <c r="G16" s="84" t="s">
        <v>11</v>
      </c>
      <c r="H16" s="60">
        <v>730</v>
      </c>
      <c r="I16" s="61">
        <v>150.54</v>
      </c>
      <c r="J16" s="60">
        <v>0</v>
      </c>
      <c r="K16" s="61">
        <v>0</v>
      </c>
      <c r="L16" s="87">
        <f t="shared" si="4"/>
        <v>150.54</v>
      </c>
      <c r="M16" s="60">
        <v>380</v>
      </c>
      <c r="N16" s="61">
        <v>187.24</v>
      </c>
      <c r="O16" s="60">
        <v>0</v>
      </c>
      <c r="P16" s="61">
        <v>0</v>
      </c>
      <c r="Q16" s="87">
        <f>N16+P16</f>
        <v>187.24</v>
      </c>
      <c r="R16" s="62">
        <v>415</v>
      </c>
      <c r="S16" s="61">
        <v>301.26</v>
      </c>
      <c r="T16" s="62">
        <v>0</v>
      </c>
      <c r="U16" s="61">
        <v>0</v>
      </c>
      <c r="V16" s="87">
        <v>459.25</v>
      </c>
      <c r="W16" s="62">
        <v>151</v>
      </c>
      <c r="X16" s="61">
        <v>318.8</v>
      </c>
      <c r="Y16" s="62"/>
      <c r="Z16" s="61"/>
      <c r="AA16" s="87">
        <f>X16+Z16</f>
        <v>318.8</v>
      </c>
      <c r="AB16" s="63">
        <f t="shared" si="0"/>
        <v>1676</v>
      </c>
      <c r="AC16" s="64">
        <f t="shared" si="1"/>
        <v>957.8399999999999</v>
      </c>
      <c r="AD16" s="65">
        <f t="shared" si="2"/>
        <v>0</v>
      </c>
      <c r="AE16" s="66">
        <f t="shared" si="3"/>
        <v>0</v>
      </c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</row>
    <row r="17" spans="1:52" ht="15" customHeight="1">
      <c r="A17" s="498"/>
      <c r="B17" s="514"/>
      <c r="C17" s="514"/>
      <c r="D17" s="514"/>
      <c r="E17" s="514"/>
      <c r="F17" s="511"/>
      <c r="G17" s="85" t="s">
        <v>15</v>
      </c>
      <c r="H17" s="67"/>
      <c r="I17" s="68"/>
      <c r="J17" s="67">
        <v>0</v>
      </c>
      <c r="K17" s="68">
        <v>0</v>
      </c>
      <c r="L17" s="88">
        <f t="shared" si="4"/>
        <v>0</v>
      </c>
      <c r="M17" s="67"/>
      <c r="N17" s="68"/>
      <c r="O17" s="67">
        <v>0</v>
      </c>
      <c r="P17" s="68">
        <v>0</v>
      </c>
      <c r="Q17" s="88">
        <f>N17+P17</f>
        <v>0</v>
      </c>
      <c r="R17" s="69"/>
      <c r="S17" s="70"/>
      <c r="T17" s="69">
        <v>0</v>
      </c>
      <c r="U17" s="70">
        <v>0</v>
      </c>
      <c r="V17" s="88">
        <f>S17+U17</f>
        <v>0</v>
      </c>
      <c r="W17" s="69">
        <v>0</v>
      </c>
      <c r="X17" s="70">
        <v>0</v>
      </c>
      <c r="Y17" s="69">
        <v>0</v>
      </c>
      <c r="Z17" s="70">
        <v>0</v>
      </c>
      <c r="AA17" s="88">
        <f>X17+Z17</f>
        <v>0</v>
      </c>
      <c r="AB17" s="71">
        <f t="shared" si="0"/>
        <v>0</v>
      </c>
      <c r="AC17" s="72">
        <f t="shared" si="1"/>
        <v>0</v>
      </c>
      <c r="AD17" s="73">
        <f t="shared" si="2"/>
        <v>0</v>
      </c>
      <c r="AE17" s="74">
        <f t="shared" si="3"/>
        <v>0</v>
      </c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</row>
    <row r="18" spans="1:52" ht="15" customHeight="1">
      <c r="A18" s="498"/>
      <c r="B18" s="514"/>
      <c r="C18" s="514"/>
      <c r="D18" s="514"/>
      <c r="E18" s="514"/>
      <c r="F18" s="511"/>
      <c r="G18" s="85" t="s">
        <v>12</v>
      </c>
      <c r="H18" s="67">
        <v>0</v>
      </c>
      <c r="I18" s="68">
        <v>0</v>
      </c>
      <c r="J18" s="67">
        <v>0</v>
      </c>
      <c r="K18" s="68">
        <v>0</v>
      </c>
      <c r="L18" s="88">
        <f t="shared" si="4"/>
        <v>0</v>
      </c>
      <c r="M18" s="67">
        <v>0</v>
      </c>
      <c r="N18" s="68">
        <v>0</v>
      </c>
      <c r="O18" s="67">
        <v>0</v>
      </c>
      <c r="P18" s="68">
        <v>0</v>
      </c>
      <c r="Q18" s="88">
        <f>N18+P18</f>
        <v>0</v>
      </c>
      <c r="R18" s="69">
        <v>0</v>
      </c>
      <c r="S18" s="70">
        <v>0</v>
      </c>
      <c r="T18" s="69">
        <v>0</v>
      </c>
      <c r="U18" s="70">
        <v>0</v>
      </c>
      <c r="V18" s="88">
        <f>S18+U18</f>
        <v>0</v>
      </c>
      <c r="W18" s="69">
        <v>0</v>
      </c>
      <c r="X18" s="70">
        <v>0</v>
      </c>
      <c r="Y18" s="69">
        <v>0</v>
      </c>
      <c r="Z18" s="70">
        <v>0</v>
      </c>
      <c r="AA18" s="88">
        <f>X18+Z18</f>
        <v>0</v>
      </c>
      <c r="AB18" s="71">
        <f t="shared" si="0"/>
        <v>0</v>
      </c>
      <c r="AC18" s="72">
        <f t="shared" si="1"/>
        <v>0</v>
      </c>
      <c r="AD18" s="73">
        <f t="shared" si="2"/>
        <v>0</v>
      </c>
      <c r="AE18" s="74">
        <f t="shared" si="3"/>
        <v>0</v>
      </c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</row>
    <row r="19" spans="1:52" ht="15" customHeight="1">
      <c r="A19" s="498"/>
      <c r="B19" s="514"/>
      <c r="C19" s="514"/>
      <c r="D19" s="514"/>
      <c r="E19" s="514"/>
      <c r="F19" s="511"/>
      <c r="G19" s="85" t="s">
        <v>13</v>
      </c>
      <c r="H19" s="67">
        <v>0</v>
      </c>
      <c r="I19" s="68">
        <v>0</v>
      </c>
      <c r="J19" s="67">
        <v>0</v>
      </c>
      <c r="K19" s="68">
        <v>0</v>
      </c>
      <c r="L19" s="88">
        <f t="shared" si="4"/>
        <v>0</v>
      </c>
      <c r="M19" s="67">
        <v>0</v>
      </c>
      <c r="N19" s="68">
        <v>0</v>
      </c>
      <c r="O19" s="67">
        <v>0</v>
      </c>
      <c r="P19" s="68">
        <v>0</v>
      </c>
      <c r="Q19" s="88">
        <f>N19+P19</f>
        <v>0</v>
      </c>
      <c r="R19" s="69">
        <v>0</v>
      </c>
      <c r="S19" s="70">
        <v>0</v>
      </c>
      <c r="T19" s="69">
        <v>0</v>
      </c>
      <c r="U19" s="70">
        <v>0</v>
      </c>
      <c r="V19" s="88">
        <f>S19+U19</f>
        <v>0</v>
      </c>
      <c r="W19" s="69">
        <v>0</v>
      </c>
      <c r="X19" s="70">
        <v>0</v>
      </c>
      <c r="Y19" s="69">
        <v>0</v>
      </c>
      <c r="Z19" s="70">
        <v>0</v>
      </c>
      <c r="AA19" s="88">
        <f>X19+Z19</f>
        <v>0</v>
      </c>
      <c r="AB19" s="71">
        <f t="shared" si="0"/>
        <v>0</v>
      </c>
      <c r="AC19" s="72">
        <f t="shared" si="1"/>
        <v>0</v>
      </c>
      <c r="AD19" s="73">
        <f t="shared" si="2"/>
        <v>0</v>
      </c>
      <c r="AE19" s="74">
        <f t="shared" si="3"/>
        <v>0</v>
      </c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</row>
    <row r="20" spans="1:52" ht="15" customHeight="1" thickBot="1">
      <c r="A20" s="498"/>
      <c r="B20" s="515"/>
      <c r="C20" s="515"/>
      <c r="D20" s="515"/>
      <c r="E20" s="515"/>
      <c r="F20" s="512"/>
      <c r="G20" s="86" t="s">
        <v>14</v>
      </c>
      <c r="H20" s="75">
        <v>0</v>
      </c>
      <c r="I20" s="76">
        <v>0</v>
      </c>
      <c r="J20" s="75">
        <v>0</v>
      </c>
      <c r="K20" s="76">
        <v>0</v>
      </c>
      <c r="L20" s="89">
        <f t="shared" si="4"/>
        <v>0</v>
      </c>
      <c r="M20" s="75">
        <v>0</v>
      </c>
      <c r="N20" s="76">
        <v>0</v>
      </c>
      <c r="O20" s="75">
        <v>0</v>
      </c>
      <c r="P20" s="76">
        <v>0</v>
      </c>
      <c r="Q20" s="89">
        <f>N20+P20</f>
        <v>0</v>
      </c>
      <c r="R20" s="77">
        <v>0</v>
      </c>
      <c r="S20" s="78">
        <v>0</v>
      </c>
      <c r="T20" s="77">
        <v>0</v>
      </c>
      <c r="U20" s="78">
        <v>0</v>
      </c>
      <c r="V20" s="89">
        <f>S20+U20</f>
        <v>0</v>
      </c>
      <c r="W20" s="77">
        <v>0</v>
      </c>
      <c r="X20" s="78">
        <v>0</v>
      </c>
      <c r="Y20" s="79">
        <v>0</v>
      </c>
      <c r="Z20" s="78">
        <v>0</v>
      </c>
      <c r="AA20" s="89">
        <f>X20+Z20</f>
        <v>0</v>
      </c>
      <c r="AB20" s="80">
        <f t="shared" si="0"/>
        <v>0</v>
      </c>
      <c r="AC20" s="81">
        <f t="shared" si="1"/>
        <v>0</v>
      </c>
      <c r="AD20" s="82">
        <f t="shared" si="2"/>
        <v>0</v>
      </c>
      <c r="AE20" s="83">
        <f t="shared" si="3"/>
        <v>0</v>
      </c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</row>
    <row r="21" spans="1:31" s="26" customFormat="1" ht="15" customHeight="1" thickBot="1">
      <c r="A21" s="499" t="s">
        <v>9</v>
      </c>
      <c r="B21" s="505"/>
      <c r="C21" s="506"/>
      <c r="D21" s="506"/>
      <c r="E21" s="506"/>
      <c r="F21" s="506"/>
      <c r="G21" s="17"/>
      <c r="H21" s="34">
        <f>SUM(H16:H20)</f>
        <v>730</v>
      </c>
      <c r="I21" s="18">
        <f aca="true" t="shared" si="6" ref="I21:AA21">SUM(I16:I20)</f>
        <v>150.54</v>
      </c>
      <c r="J21" s="17">
        <f t="shared" si="6"/>
        <v>0</v>
      </c>
      <c r="K21" s="18">
        <f t="shared" si="6"/>
        <v>0</v>
      </c>
      <c r="L21" s="18">
        <f t="shared" si="4"/>
        <v>150.54</v>
      </c>
      <c r="M21" s="34">
        <f t="shared" si="6"/>
        <v>380</v>
      </c>
      <c r="N21" s="18">
        <f t="shared" si="6"/>
        <v>187.24</v>
      </c>
      <c r="O21" s="34">
        <f t="shared" si="6"/>
        <v>0</v>
      </c>
      <c r="P21" s="18">
        <f t="shared" si="6"/>
        <v>0</v>
      </c>
      <c r="Q21" s="18">
        <f t="shared" si="6"/>
        <v>187.24</v>
      </c>
      <c r="R21" s="17">
        <f t="shared" si="6"/>
        <v>415</v>
      </c>
      <c r="S21" s="17">
        <f t="shared" si="6"/>
        <v>301.26</v>
      </c>
      <c r="T21" s="17">
        <f t="shared" si="6"/>
        <v>0</v>
      </c>
      <c r="U21" s="18">
        <f t="shared" si="6"/>
        <v>0</v>
      </c>
      <c r="V21" s="18">
        <f t="shared" si="6"/>
        <v>459.25</v>
      </c>
      <c r="W21" s="17">
        <f t="shared" si="6"/>
        <v>151</v>
      </c>
      <c r="X21" s="18">
        <f t="shared" si="6"/>
        <v>318.8</v>
      </c>
      <c r="Y21" s="34">
        <f t="shared" si="6"/>
        <v>0</v>
      </c>
      <c r="Z21" s="18">
        <f t="shared" si="6"/>
        <v>0</v>
      </c>
      <c r="AA21" s="18">
        <f t="shared" si="6"/>
        <v>318.8</v>
      </c>
      <c r="AB21" s="90">
        <f t="shared" si="0"/>
        <v>1676</v>
      </c>
      <c r="AC21" s="91">
        <f t="shared" si="1"/>
        <v>957.8399999999999</v>
      </c>
      <c r="AD21" s="92">
        <f t="shared" si="2"/>
        <v>0</v>
      </c>
      <c r="AE21" s="93">
        <f t="shared" si="3"/>
        <v>0</v>
      </c>
    </row>
    <row r="22" spans="1:52" ht="15" customHeight="1">
      <c r="A22" s="516">
        <v>3</v>
      </c>
      <c r="B22" s="513" t="s">
        <v>55</v>
      </c>
      <c r="C22" s="513" t="e">
        <f>#REF!+#REF!+#REF!+#REF!+#REF!+#REF!+#REF!+#REF!+#REF!+#REF!+#REF!+#REF!+#REF!+#REF!+#REF!+#REF!+#REF!+#REF!+#REF!+#REF!+#REF!+#REF!+#REF!+#REF!+#REF!+#REF!+#REF!+#REF!+#REF!+#REF!+#REF!+#REF!+#REF!+#REF!+#REF!+#REF!+#REF!+#REF!+#REF!+C10+#REF!+#REF!+#REF!+#REF!+#REF!+#REF!+#REF!+#REF!+#REF!+#REF!+#REF!+#REF!+#REF!+#REF!+#REF!+#REF!+#REF!+#REF!+#REF!+#REF!+#REF!+#REF!+#REF!+#REF!+#REF!+#REF!+#REF!+#REF!+#REF!+#REF!+#REF!+#REF!+#REF!+#REF!+#REF!+C16+#REF!+#REF!+#REF!+#REF!+#REF!+#REF!+#REF!+#REF!+#REF!+#REF!+#REF!+#REF!+#REF!+#REF!+#REF!+#REF!+#REF!+#REF!+#REF!+#REF!+#REF!</f>
        <v>#REF!</v>
      </c>
      <c r="D22" s="513">
        <f>E22+F22</f>
        <v>2812.1800000000003</v>
      </c>
      <c r="E22" s="513">
        <v>2608.26</v>
      </c>
      <c r="F22" s="510">
        <v>203.92</v>
      </c>
      <c r="G22" s="84" t="s">
        <v>11</v>
      </c>
      <c r="H22" s="60">
        <v>43</v>
      </c>
      <c r="I22" s="61">
        <v>9.5</v>
      </c>
      <c r="J22" s="60">
        <v>0</v>
      </c>
      <c r="K22" s="61">
        <v>0</v>
      </c>
      <c r="L22" s="87">
        <f t="shared" si="4"/>
        <v>9.5</v>
      </c>
      <c r="M22" s="60">
        <v>256</v>
      </c>
      <c r="N22" s="61">
        <v>117.5</v>
      </c>
      <c r="O22" s="60">
        <v>0</v>
      </c>
      <c r="P22" s="61">
        <v>0</v>
      </c>
      <c r="Q22" s="87">
        <f>N22+P22</f>
        <v>117.5</v>
      </c>
      <c r="R22" s="62">
        <v>234</v>
      </c>
      <c r="S22" s="61">
        <v>201</v>
      </c>
      <c r="T22" s="62">
        <v>0</v>
      </c>
      <c r="U22" s="61">
        <v>0</v>
      </c>
      <c r="V22" s="87">
        <f>S22+U22</f>
        <v>201</v>
      </c>
      <c r="W22" s="62">
        <v>64</v>
      </c>
      <c r="X22" s="61">
        <v>181.5</v>
      </c>
      <c r="Y22" s="62">
        <v>3</v>
      </c>
      <c r="Z22" s="61">
        <v>120</v>
      </c>
      <c r="AA22" s="87">
        <f>X22+Z22</f>
        <v>301.5</v>
      </c>
      <c r="AB22" s="63">
        <f t="shared" si="0"/>
        <v>597</v>
      </c>
      <c r="AC22" s="64">
        <f t="shared" si="1"/>
        <v>509.5</v>
      </c>
      <c r="AD22" s="65">
        <f t="shared" si="2"/>
        <v>3</v>
      </c>
      <c r="AE22" s="66">
        <f t="shared" si="3"/>
        <v>120</v>
      </c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</row>
    <row r="23" spans="1:52" ht="15" customHeight="1">
      <c r="A23" s="498"/>
      <c r="B23" s="514"/>
      <c r="C23" s="514"/>
      <c r="D23" s="514"/>
      <c r="E23" s="514"/>
      <c r="F23" s="511"/>
      <c r="G23" s="85" t="s">
        <v>15</v>
      </c>
      <c r="H23" s="67">
        <v>16</v>
      </c>
      <c r="I23" s="68">
        <v>3</v>
      </c>
      <c r="J23" s="67">
        <v>0</v>
      </c>
      <c r="K23" s="68">
        <v>0</v>
      </c>
      <c r="L23" s="88">
        <f t="shared" si="4"/>
        <v>3</v>
      </c>
      <c r="M23" s="67">
        <v>40</v>
      </c>
      <c r="N23" s="68">
        <v>18</v>
      </c>
      <c r="O23" s="67">
        <v>0</v>
      </c>
      <c r="P23" s="68">
        <v>0</v>
      </c>
      <c r="Q23" s="88">
        <f>N23+P23</f>
        <v>18</v>
      </c>
      <c r="R23" s="69">
        <v>43</v>
      </c>
      <c r="S23" s="70">
        <v>30</v>
      </c>
      <c r="T23" s="69">
        <v>0</v>
      </c>
      <c r="U23" s="70">
        <v>0</v>
      </c>
      <c r="V23" s="88">
        <f>S23+U23</f>
        <v>30</v>
      </c>
      <c r="W23" s="69">
        <v>0</v>
      </c>
      <c r="X23" s="70">
        <v>0</v>
      </c>
      <c r="Y23" s="69">
        <v>0</v>
      </c>
      <c r="Z23" s="70">
        <v>0</v>
      </c>
      <c r="AA23" s="88">
        <f>X23+Z23</f>
        <v>0</v>
      </c>
      <c r="AB23" s="71">
        <f t="shared" si="0"/>
        <v>99</v>
      </c>
      <c r="AC23" s="72">
        <f t="shared" si="1"/>
        <v>51</v>
      </c>
      <c r="AD23" s="73">
        <f t="shared" si="2"/>
        <v>0</v>
      </c>
      <c r="AE23" s="74">
        <f t="shared" si="3"/>
        <v>0</v>
      </c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</row>
    <row r="24" spans="1:52" ht="15" customHeight="1">
      <c r="A24" s="498"/>
      <c r="B24" s="514"/>
      <c r="C24" s="514"/>
      <c r="D24" s="514"/>
      <c r="E24" s="514"/>
      <c r="F24" s="511"/>
      <c r="G24" s="85" t="s">
        <v>12</v>
      </c>
      <c r="H24" s="67">
        <v>0</v>
      </c>
      <c r="I24" s="68">
        <v>0</v>
      </c>
      <c r="J24" s="67">
        <v>0</v>
      </c>
      <c r="K24" s="68">
        <v>0</v>
      </c>
      <c r="L24" s="88">
        <f t="shared" si="4"/>
        <v>0</v>
      </c>
      <c r="M24" s="67">
        <v>0</v>
      </c>
      <c r="N24" s="68">
        <v>0</v>
      </c>
      <c r="O24" s="67">
        <v>0</v>
      </c>
      <c r="P24" s="68">
        <v>0</v>
      </c>
      <c r="Q24" s="88">
        <f>N24+P24</f>
        <v>0</v>
      </c>
      <c r="R24" s="69">
        <v>0</v>
      </c>
      <c r="S24" s="70">
        <v>0</v>
      </c>
      <c r="T24" s="69">
        <v>0</v>
      </c>
      <c r="U24" s="70">
        <v>0</v>
      </c>
      <c r="V24" s="88">
        <f>S24+U24</f>
        <v>0</v>
      </c>
      <c r="W24" s="69">
        <v>0</v>
      </c>
      <c r="X24" s="70">
        <v>0</v>
      </c>
      <c r="Y24" s="69">
        <v>0</v>
      </c>
      <c r="Z24" s="70">
        <v>0</v>
      </c>
      <c r="AA24" s="88">
        <f>X24+Z24</f>
        <v>0</v>
      </c>
      <c r="AB24" s="71">
        <f t="shared" si="0"/>
        <v>0</v>
      </c>
      <c r="AC24" s="72">
        <f t="shared" si="1"/>
        <v>0</v>
      </c>
      <c r="AD24" s="73">
        <f t="shared" si="2"/>
        <v>0</v>
      </c>
      <c r="AE24" s="74">
        <f t="shared" si="3"/>
        <v>0</v>
      </c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</row>
    <row r="25" spans="1:52" ht="15" customHeight="1">
      <c r="A25" s="498"/>
      <c r="B25" s="514"/>
      <c r="C25" s="514"/>
      <c r="D25" s="514"/>
      <c r="E25" s="514"/>
      <c r="F25" s="511"/>
      <c r="G25" s="85" t="s">
        <v>13</v>
      </c>
      <c r="H25" s="67">
        <v>0</v>
      </c>
      <c r="I25" s="68">
        <v>0</v>
      </c>
      <c r="J25" s="67">
        <v>0</v>
      </c>
      <c r="K25" s="68">
        <v>0</v>
      </c>
      <c r="L25" s="88">
        <f t="shared" si="4"/>
        <v>0</v>
      </c>
      <c r="M25" s="67">
        <v>0</v>
      </c>
      <c r="N25" s="68">
        <v>0</v>
      </c>
      <c r="O25" s="67">
        <v>0</v>
      </c>
      <c r="P25" s="68">
        <v>0</v>
      </c>
      <c r="Q25" s="88">
        <f>N25+P25</f>
        <v>0</v>
      </c>
      <c r="R25" s="69">
        <v>0</v>
      </c>
      <c r="S25" s="70">
        <v>0</v>
      </c>
      <c r="T25" s="69">
        <v>0</v>
      </c>
      <c r="U25" s="70">
        <v>0</v>
      </c>
      <c r="V25" s="88">
        <f>S25+U25</f>
        <v>0</v>
      </c>
      <c r="W25" s="69">
        <v>0</v>
      </c>
      <c r="X25" s="70">
        <v>0</v>
      </c>
      <c r="Y25" s="69">
        <v>0</v>
      </c>
      <c r="Z25" s="70">
        <v>0</v>
      </c>
      <c r="AA25" s="88">
        <f>X25+Z25</f>
        <v>0</v>
      </c>
      <c r="AB25" s="71">
        <f t="shared" si="0"/>
        <v>0</v>
      </c>
      <c r="AC25" s="72">
        <f t="shared" si="1"/>
        <v>0</v>
      </c>
      <c r="AD25" s="73">
        <f t="shared" si="2"/>
        <v>0</v>
      </c>
      <c r="AE25" s="74">
        <f t="shared" si="3"/>
        <v>0</v>
      </c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</row>
    <row r="26" spans="1:52" ht="15" customHeight="1" thickBot="1">
      <c r="A26" s="498"/>
      <c r="B26" s="515"/>
      <c r="C26" s="515"/>
      <c r="D26" s="515"/>
      <c r="E26" s="515"/>
      <c r="F26" s="512"/>
      <c r="G26" s="86" t="s">
        <v>14</v>
      </c>
      <c r="H26" s="75">
        <v>0</v>
      </c>
      <c r="I26" s="76">
        <v>0</v>
      </c>
      <c r="J26" s="75">
        <v>0</v>
      </c>
      <c r="K26" s="76">
        <v>0</v>
      </c>
      <c r="L26" s="89">
        <f t="shared" si="4"/>
        <v>0</v>
      </c>
      <c r="M26" s="75">
        <v>0</v>
      </c>
      <c r="N26" s="76">
        <v>0</v>
      </c>
      <c r="O26" s="75">
        <v>0</v>
      </c>
      <c r="P26" s="76">
        <v>0</v>
      </c>
      <c r="Q26" s="89">
        <f>N26+P26</f>
        <v>0</v>
      </c>
      <c r="R26" s="77">
        <v>0</v>
      </c>
      <c r="S26" s="78">
        <v>0</v>
      </c>
      <c r="T26" s="77">
        <v>0</v>
      </c>
      <c r="U26" s="78">
        <v>0</v>
      </c>
      <c r="V26" s="89">
        <f>S26+U26</f>
        <v>0</v>
      </c>
      <c r="W26" s="77">
        <v>0</v>
      </c>
      <c r="X26" s="78">
        <v>0</v>
      </c>
      <c r="Y26" s="79">
        <v>0</v>
      </c>
      <c r="Z26" s="78">
        <v>0</v>
      </c>
      <c r="AA26" s="89">
        <f>X26+Z26</f>
        <v>0</v>
      </c>
      <c r="AB26" s="80">
        <f t="shared" si="0"/>
        <v>0</v>
      </c>
      <c r="AC26" s="81">
        <f t="shared" si="1"/>
        <v>0</v>
      </c>
      <c r="AD26" s="82">
        <f t="shared" si="2"/>
        <v>0</v>
      </c>
      <c r="AE26" s="83">
        <f t="shared" si="3"/>
        <v>0</v>
      </c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</row>
    <row r="27" spans="1:31" s="26" customFormat="1" ht="15" customHeight="1" thickBot="1">
      <c r="A27" s="499"/>
      <c r="B27" s="505" t="s">
        <v>9</v>
      </c>
      <c r="C27" s="506"/>
      <c r="D27" s="506"/>
      <c r="E27" s="506"/>
      <c r="F27" s="506"/>
      <c r="G27" s="17"/>
      <c r="H27" s="34">
        <f>SUM(H22:H26)</f>
        <v>59</v>
      </c>
      <c r="I27" s="18">
        <f aca="true" t="shared" si="7" ref="I27:AA27">SUM(I22:I26)</f>
        <v>12.5</v>
      </c>
      <c r="J27" s="17">
        <f t="shared" si="7"/>
        <v>0</v>
      </c>
      <c r="K27" s="18">
        <f t="shared" si="7"/>
        <v>0</v>
      </c>
      <c r="L27" s="18">
        <f t="shared" si="4"/>
        <v>12.5</v>
      </c>
      <c r="M27" s="34">
        <f t="shared" si="7"/>
        <v>296</v>
      </c>
      <c r="N27" s="18">
        <f t="shared" si="7"/>
        <v>135.5</v>
      </c>
      <c r="O27" s="34">
        <f t="shared" si="7"/>
        <v>0</v>
      </c>
      <c r="P27" s="18">
        <f t="shared" si="7"/>
        <v>0</v>
      </c>
      <c r="Q27" s="18">
        <f t="shared" si="7"/>
        <v>135.5</v>
      </c>
      <c r="R27" s="17">
        <f t="shared" si="7"/>
        <v>277</v>
      </c>
      <c r="S27" s="17">
        <f t="shared" si="7"/>
        <v>231</v>
      </c>
      <c r="T27" s="17">
        <f t="shared" si="7"/>
        <v>0</v>
      </c>
      <c r="U27" s="18">
        <f t="shared" si="7"/>
        <v>0</v>
      </c>
      <c r="V27" s="18">
        <f t="shared" si="7"/>
        <v>231</v>
      </c>
      <c r="W27" s="17">
        <f t="shared" si="7"/>
        <v>64</v>
      </c>
      <c r="X27" s="18">
        <f t="shared" si="7"/>
        <v>181.5</v>
      </c>
      <c r="Y27" s="34">
        <f t="shared" si="7"/>
        <v>3</v>
      </c>
      <c r="Z27" s="18">
        <f t="shared" si="7"/>
        <v>120</v>
      </c>
      <c r="AA27" s="18">
        <f t="shared" si="7"/>
        <v>301.5</v>
      </c>
      <c r="AB27" s="90">
        <f t="shared" si="0"/>
        <v>696</v>
      </c>
      <c r="AC27" s="91">
        <f t="shared" si="1"/>
        <v>560.5</v>
      </c>
      <c r="AD27" s="92">
        <f t="shared" si="2"/>
        <v>3</v>
      </c>
      <c r="AE27" s="93">
        <f t="shared" si="3"/>
        <v>120</v>
      </c>
    </row>
    <row r="28" spans="1:52" ht="15" customHeight="1">
      <c r="A28" s="516">
        <v>4</v>
      </c>
      <c r="B28" s="513" t="s">
        <v>56</v>
      </c>
      <c r="C28" s="513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C4+C10+C16+C22</f>
        <v>#REF!</v>
      </c>
      <c r="D28" s="513">
        <f>E28+F28</f>
        <v>30524.888099999996</v>
      </c>
      <c r="E28" s="513">
        <v>16887.998099999997</v>
      </c>
      <c r="F28" s="510">
        <v>13636.89</v>
      </c>
      <c r="G28" s="84" t="s">
        <v>11</v>
      </c>
      <c r="H28" s="60">
        <v>76</v>
      </c>
      <c r="I28" s="61">
        <v>9.33</v>
      </c>
      <c r="J28" s="60">
        <v>0</v>
      </c>
      <c r="K28" s="61">
        <v>0</v>
      </c>
      <c r="L28" s="87">
        <f t="shared" si="4"/>
        <v>9.33</v>
      </c>
      <c r="M28" s="60">
        <v>211</v>
      </c>
      <c r="N28" s="61">
        <v>98.87</v>
      </c>
      <c r="O28" s="60">
        <v>0</v>
      </c>
      <c r="P28" s="61">
        <v>0</v>
      </c>
      <c r="Q28" s="87">
        <f>N28+P28</f>
        <v>98.87</v>
      </c>
      <c r="R28" s="62">
        <v>331</v>
      </c>
      <c r="S28" s="61">
        <v>273.18</v>
      </c>
      <c r="T28" s="62">
        <v>4</v>
      </c>
      <c r="U28" s="61">
        <v>2.78</v>
      </c>
      <c r="V28" s="87">
        <f>S28+U28</f>
        <v>275.96</v>
      </c>
      <c r="W28" s="62">
        <v>384</v>
      </c>
      <c r="X28" s="61">
        <v>2543.65</v>
      </c>
      <c r="Y28" s="62">
        <v>18</v>
      </c>
      <c r="Z28" s="61">
        <v>998.69</v>
      </c>
      <c r="AA28" s="87">
        <f>X28+Z28</f>
        <v>3542.34</v>
      </c>
      <c r="AB28" s="63">
        <f t="shared" si="0"/>
        <v>1002</v>
      </c>
      <c r="AC28" s="64">
        <f t="shared" si="1"/>
        <v>2925.03</v>
      </c>
      <c r="AD28" s="65">
        <f t="shared" si="2"/>
        <v>22</v>
      </c>
      <c r="AE28" s="66">
        <f t="shared" si="3"/>
        <v>1001.47</v>
      </c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</row>
    <row r="29" spans="1:52" ht="15" customHeight="1">
      <c r="A29" s="498"/>
      <c r="B29" s="514"/>
      <c r="C29" s="514"/>
      <c r="D29" s="514"/>
      <c r="E29" s="514"/>
      <c r="F29" s="511"/>
      <c r="G29" s="85" t="s">
        <v>15</v>
      </c>
      <c r="H29" s="67">
        <v>0</v>
      </c>
      <c r="I29" s="68">
        <v>0</v>
      </c>
      <c r="J29" s="67">
        <v>0</v>
      </c>
      <c r="K29" s="68">
        <v>0</v>
      </c>
      <c r="L29" s="88">
        <f t="shared" si="4"/>
        <v>0</v>
      </c>
      <c r="M29" s="67">
        <v>1</v>
      </c>
      <c r="N29" s="68">
        <v>0.39</v>
      </c>
      <c r="O29" s="67">
        <v>0</v>
      </c>
      <c r="P29" s="68">
        <v>0</v>
      </c>
      <c r="Q29" s="88">
        <f>N29+P29</f>
        <v>0.39</v>
      </c>
      <c r="R29" s="69">
        <v>5</v>
      </c>
      <c r="S29" s="70">
        <v>4.44</v>
      </c>
      <c r="T29" s="69">
        <v>0</v>
      </c>
      <c r="U29" s="70">
        <v>0</v>
      </c>
      <c r="V29" s="88">
        <f>S29+U29</f>
        <v>4.44</v>
      </c>
      <c r="W29" s="69">
        <v>7</v>
      </c>
      <c r="X29" s="70">
        <v>34.15</v>
      </c>
      <c r="Y29" s="69">
        <v>0</v>
      </c>
      <c r="Z29" s="70">
        <v>0</v>
      </c>
      <c r="AA29" s="88">
        <f>X29+Z29</f>
        <v>34.15</v>
      </c>
      <c r="AB29" s="71">
        <f t="shared" si="0"/>
        <v>13</v>
      </c>
      <c r="AC29" s="72">
        <f t="shared" si="1"/>
        <v>38.98</v>
      </c>
      <c r="AD29" s="73">
        <f t="shared" si="2"/>
        <v>0</v>
      </c>
      <c r="AE29" s="74">
        <f t="shared" si="3"/>
        <v>0</v>
      </c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</row>
    <row r="30" spans="1:52" ht="15" customHeight="1">
      <c r="A30" s="498"/>
      <c r="B30" s="514"/>
      <c r="C30" s="514"/>
      <c r="D30" s="514"/>
      <c r="E30" s="514"/>
      <c r="F30" s="511"/>
      <c r="G30" s="85" t="s">
        <v>12</v>
      </c>
      <c r="H30" s="67">
        <v>0</v>
      </c>
      <c r="I30" s="68">
        <v>0</v>
      </c>
      <c r="J30" s="67">
        <v>0</v>
      </c>
      <c r="K30" s="68">
        <v>0</v>
      </c>
      <c r="L30" s="88">
        <f t="shared" si="4"/>
        <v>0</v>
      </c>
      <c r="M30" s="67">
        <v>0</v>
      </c>
      <c r="N30" s="68">
        <v>0</v>
      </c>
      <c r="O30" s="67">
        <v>0</v>
      </c>
      <c r="P30" s="68">
        <v>0</v>
      </c>
      <c r="Q30" s="88">
        <f>N30+P30</f>
        <v>0</v>
      </c>
      <c r="R30" s="69">
        <v>0</v>
      </c>
      <c r="S30" s="70">
        <v>0</v>
      </c>
      <c r="T30" s="69">
        <v>0</v>
      </c>
      <c r="U30" s="70">
        <v>0</v>
      </c>
      <c r="V30" s="88">
        <f>S30+U30</f>
        <v>0</v>
      </c>
      <c r="W30" s="69">
        <v>0</v>
      </c>
      <c r="X30" s="70">
        <v>0</v>
      </c>
      <c r="Y30" s="69">
        <v>0</v>
      </c>
      <c r="Z30" s="70">
        <v>0</v>
      </c>
      <c r="AA30" s="88">
        <f>X30+Z30</f>
        <v>0</v>
      </c>
      <c r="AB30" s="71">
        <f t="shared" si="0"/>
        <v>0</v>
      </c>
      <c r="AC30" s="72">
        <f t="shared" si="1"/>
        <v>0</v>
      </c>
      <c r="AD30" s="73">
        <f t="shared" si="2"/>
        <v>0</v>
      </c>
      <c r="AE30" s="74">
        <f t="shared" si="3"/>
        <v>0</v>
      </c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</row>
    <row r="31" spans="1:52" ht="15" customHeight="1">
      <c r="A31" s="498"/>
      <c r="B31" s="514"/>
      <c r="C31" s="514"/>
      <c r="D31" s="514"/>
      <c r="E31" s="514"/>
      <c r="F31" s="511"/>
      <c r="G31" s="85" t="s">
        <v>13</v>
      </c>
      <c r="H31" s="67">
        <v>0</v>
      </c>
      <c r="I31" s="68">
        <v>0</v>
      </c>
      <c r="J31" s="67">
        <v>0</v>
      </c>
      <c r="K31" s="68">
        <v>0</v>
      </c>
      <c r="L31" s="88">
        <f t="shared" si="4"/>
        <v>0</v>
      </c>
      <c r="M31" s="67">
        <v>0</v>
      </c>
      <c r="N31" s="68">
        <v>0</v>
      </c>
      <c r="O31" s="67">
        <v>0</v>
      </c>
      <c r="P31" s="68">
        <v>0</v>
      </c>
      <c r="Q31" s="88">
        <f>N31+P31</f>
        <v>0</v>
      </c>
      <c r="R31" s="69">
        <v>0</v>
      </c>
      <c r="S31" s="70">
        <v>0</v>
      </c>
      <c r="T31" s="69">
        <v>0</v>
      </c>
      <c r="U31" s="70">
        <v>0</v>
      </c>
      <c r="V31" s="88">
        <f>S31+U31</f>
        <v>0</v>
      </c>
      <c r="W31" s="69">
        <v>0</v>
      </c>
      <c r="X31" s="70">
        <v>0</v>
      </c>
      <c r="Y31" s="69">
        <v>0</v>
      </c>
      <c r="Z31" s="70">
        <v>0</v>
      </c>
      <c r="AA31" s="88">
        <f>X31+Z31</f>
        <v>0</v>
      </c>
      <c r="AB31" s="71">
        <f t="shared" si="0"/>
        <v>0</v>
      </c>
      <c r="AC31" s="72">
        <f t="shared" si="1"/>
        <v>0</v>
      </c>
      <c r="AD31" s="73">
        <f t="shared" si="2"/>
        <v>0</v>
      </c>
      <c r="AE31" s="74">
        <f t="shared" si="3"/>
        <v>0</v>
      </c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</row>
    <row r="32" spans="1:52" ht="15" customHeight="1" thickBot="1">
      <c r="A32" s="498"/>
      <c r="B32" s="515"/>
      <c r="C32" s="515"/>
      <c r="D32" s="515"/>
      <c r="E32" s="515"/>
      <c r="F32" s="512"/>
      <c r="G32" s="86" t="s">
        <v>14</v>
      </c>
      <c r="H32" s="75">
        <v>0</v>
      </c>
      <c r="I32" s="76">
        <v>0</v>
      </c>
      <c r="J32" s="75">
        <v>0</v>
      </c>
      <c r="K32" s="76">
        <v>0</v>
      </c>
      <c r="L32" s="89">
        <f t="shared" si="4"/>
        <v>0</v>
      </c>
      <c r="M32" s="75">
        <v>0</v>
      </c>
      <c r="N32" s="76">
        <v>0</v>
      </c>
      <c r="O32" s="75">
        <v>0</v>
      </c>
      <c r="P32" s="76">
        <v>0</v>
      </c>
      <c r="Q32" s="89">
        <f>N32+P32</f>
        <v>0</v>
      </c>
      <c r="R32" s="77">
        <v>0</v>
      </c>
      <c r="S32" s="78">
        <v>0</v>
      </c>
      <c r="T32" s="77">
        <v>0</v>
      </c>
      <c r="U32" s="78">
        <v>0</v>
      </c>
      <c r="V32" s="89">
        <f>S32+U32</f>
        <v>0</v>
      </c>
      <c r="W32" s="77">
        <v>0</v>
      </c>
      <c r="X32" s="78">
        <v>0</v>
      </c>
      <c r="Y32" s="79">
        <v>0</v>
      </c>
      <c r="Z32" s="78">
        <v>0</v>
      </c>
      <c r="AA32" s="89">
        <f>X32+Z32</f>
        <v>0</v>
      </c>
      <c r="AB32" s="80">
        <f t="shared" si="0"/>
        <v>0</v>
      </c>
      <c r="AC32" s="81">
        <f t="shared" si="1"/>
        <v>0</v>
      </c>
      <c r="AD32" s="82">
        <f t="shared" si="2"/>
        <v>0</v>
      </c>
      <c r="AE32" s="83">
        <f t="shared" si="3"/>
        <v>0</v>
      </c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</row>
    <row r="33" spans="1:31" s="26" customFormat="1" ht="15" customHeight="1" thickBot="1">
      <c r="A33" s="499"/>
      <c r="B33" s="505" t="s">
        <v>9</v>
      </c>
      <c r="C33" s="506"/>
      <c r="D33" s="506"/>
      <c r="E33" s="506"/>
      <c r="F33" s="506"/>
      <c r="G33" s="17"/>
      <c r="H33" s="34">
        <f>SUM(H28:H32)</f>
        <v>76</v>
      </c>
      <c r="I33" s="18">
        <f>SUM(I28:I32)</f>
        <v>9.33</v>
      </c>
      <c r="J33" s="17">
        <f>SUM(J28:J32)</f>
        <v>0</v>
      </c>
      <c r="K33" s="18">
        <f>SUM(K28:K32)</f>
        <v>0</v>
      </c>
      <c r="L33" s="18">
        <f t="shared" si="4"/>
        <v>9.33</v>
      </c>
      <c r="M33" s="34">
        <f aca="true" t="shared" si="8" ref="M33:X33">SUM(M28:M32)</f>
        <v>212</v>
      </c>
      <c r="N33" s="18">
        <f t="shared" si="8"/>
        <v>99.26</v>
      </c>
      <c r="O33" s="34">
        <f t="shared" si="8"/>
        <v>0</v>
      </c>
      <c r="P33" s="18">
        <f t="shared" si="8"/>
        <v>0</v>
      </c>
      <c r="Q33" s="18">
        <f t="shared" si="8"/>
        <v>99.26</v>
      </c>
      <c r="R33" s="17">
        <f t="shared" si="8"/>
        <v>336</v>
      </c>
      <c r="S33" s="17">
        <f t="shared" si="8"/>
        <v>277.62</v>
      </c>
      <c r="T33" s="17">
        <f t="shared" si="8"/>
        <v>4</v>
      </c>
      <c r="U33" s="18">
        <f t="shared" si="8"/>
        <v>2.78</v>
      </c>
      <c r="V33" s="18">
        <f t="shared" si="8"/>
        <v>280.4</v>
      </c>
      <c r="W33" s="17">
        <f t="shared" si="8"/>
        <v>391</v>
      </c>
      <c r="X33" s="18">
        <f t="shared" si="8"/>
        <v>2577.8</v>
      </c>
      <c r="Y33" s="34">
        <f>SUM(Y28:Y32)</f>
        <v>18</v>
      </c>
      <c r="Z33" s="18">
        <f>SUM(Z28:Z32)</f>
        <v>998.69</v>
      </c>
      <c r="AA33" s="18">
        <f>SUM(AA28:AA32)</f>
        <v>3576.4900000000002</v>
      </c>
      <c r="AB33" s="90">
        <f t="shared" si="0"/>
        <v>1015</v>
      </c>
      <c r="AC33" s="91">
        <f t="shared" si="1"/>
        <v>2964.01</v>
      </c>
      <c r="AD33" s="92">
        <f t="shared" si="2"/>
        <v>22</v>
      </c>
      <c r="AE33" s="93">
        <f t="shared" si="3"/>
        <v>1001.47</v>
      </c>
    </row>
    <row r="34" spans="1:52" ht="15" customHeight="1">
      <c r="A34" s="516">
        <v>5</v>
      </c>
      <c r="B34" s="513" t="s">
        <v>57</v>
      </c>
      <c r="C34" s="513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C4+#REF!+C10+#REF!+#REF!+C16+#REF!+#REF!+C22+C28+#REF!+#REF!+#REF!+#REF!+#REF!+#REF!+#REF!+#REF!+#REF!+#REF!+#REF!+#REF!+#REF!+#REF!+#REF!+#REF!+#REF!+#REF!+#REF!+#REF!+#REF!+#REF!</f>
        <v>#REF!</v>
      </c>
      <c r="D34" s="513">
        <f>E34+F34</f>
        <v>5716.299999999999</v>
      </c>
      <c r="E34" s="513">
        <v>4618.03</v>
      </c>
      <c r="F34" s="510">
        <v>1098.27</v>
      </c>
      <c r="G34" s="84" t="s">
        <v>11</v>
      </c>
      <c r="H34" s="60">
        <v>136</v>
      </c>
      <c r="I34" s="61">
        <v>20.3</v>
      </c>
      <c r="J34" s="60">
        <v>0</v>
      </c>
      <c r="K34" s="61">
        <v>0</v>
      </c>
      <c r="L34" s="87">
        <f t="shared" si="4"/>
        <v>20.3</v>
      </c>
      <c r="M34" s="60">
        <v>198</v>
      </c>
      <c r="N34" s="61">
        <v>72.45</v>
      </c>
      <c r="O34" s="60">
        <v>0</v>
      </c>
      <c r="P34" s="61">
        <v>0</v>
      </c>
      <c r="Q34" s="87">
        <f>N34+P34</f>
        <v>72.45</v>
      </c>
      <c r="R34" s="62">
        <v>80</v>
      </c>
      <c r="S34" s="61">
        <v>59.1</v>
      </c>
      <c r="T34" s="62">
        <v>0</v>
      </c>
      <c r="U34" s="61">
        <v>0</v>
      </c>
      <c r="V34" s="87">
        <f>S34+U34</f>
        <v>59.1</v>
      </c>
      <c r="W34" s="62">
        <v>17</v>
      </c>
      <c r="X34" s="61">
        <v>50.2</v>
      </c>
      <c r="Y34" s="62">
        <v>2</v>
      </c>
      <c r="Z34" s="61">
        <v>45</v>
      </c>
      <c r="AA34" s="87">
        <f>X34+Z34</f>
        <v>95.2</v>
      </c>
      <c r="AB34" s="63">
        <f t="shared" si="0"/>
        <v>431</v>
      </c>
      <c r="AC34" s="64">
        <f t="shared" si="1"/>
        <v>202.05</v>
      </c>
      <c r="AD34" s="65">
        <f t="shared" si="2"/>
        <v>2</v>
      </c>
      <c r="AE34" s="66">
        <f t="shared" si="3"/>
        <v>45</v>
      </c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</row>
    <row r="35" spans="1:52" ht="15" customHeight="1">
      <c r="A35" s="498"/>
      <c r="B35" s="514"/>
      <c r="C35" s="514"/>
      <c r="D35" s="514"/>
      <c r="E35" s="514"/>
      <c r="F35" s="511"/>
      <c r="G35" s="85" t="s">
        <v>15</v>
      </c>
      <c r="H35" s="67"/>
      <c r="I35" s="68"/>
      <c r="J35" s="67">
        <v>0</v>
      </c>
      <c r="K35" s="68">
        <v>0</v>
      </c>
      <c r="L35" s="88">
        <f t="shared" si="4"/>
        <v>0</v>
      </c>
      <c r="M35" s="67"/>
      <c r="N35" s="68"/>
      <c r="O35" s="67">
        <v>0</v>
      </c>
      <c r="P35" s="68">
        <v>0</v>
      </c>
      <c r="Q35" s="88">
        <f>N35+P35</f>
        <v>0</v>
      </c>
      <c r="R35" s="69"/>
      <c r="S35" s="70"/>
      <c r="T35" s="69">
        <v>0</v>
      </c>
      <c r="U35" s="70">
        <v>0</v>
      </c>
      <c r="V35" s="88">
        <f>S35+U35</f>
        <v>0</v>
      </c>
      <c r="W35" s="69">
        <v>0</v>
      </c>
      <c r="X35" s="70">
        <v>0</v>
      </c>
      <c r="Y35" s="69"/>
      <c r="Z35" s="70"/>
      <c r="AA35" s="88">
        <f>X35+Z35</f>
        <v>0</v>
      </c>
      <c r="AB35" s="71">
        <f t="shared" si="0"/>
        <v>0</v>
      </c>
      <c r="AC35" s="72">
        <f t="shared" si="1"/>
        <v>0</v>
      </c>
      <c r="AD35" s="73">
        <f t="shared" si="2"/>
        <v>0</v>
      </c>
      <c r="AE35" s="74">
        <f t="shared" si="3"/>
        <v>0</v>
      </c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</row>
    <row r="36" spans="1:52" ht="15" customHeight="1">
      <c r="A36" s="498"/>
      <c r="B36" s="514"/>
      <c r="C36" s="514"/>
      <c r="D36" s="514"/>
      <c r="E36" s="514"/>
      <c r="F36" s="511"/>
      <c r="G36" s="85" t="s">
        <v>12</v>
      </c>
      <c r="H36" s="67">
        <v>0</v>
      </c>
      <c r="I36" s="68">
        <v>0</v>
      </c>
      <c r="J36" s="67">
        <v>0</v>
      </c>
      <c r="K36" s="68">
        <v>0</v>
      </c>
      <c r="L36" s="88">
        <f t="shared" si="4"/>
        <v>0</v>
      </c>
      <c r="M36" s="67">
        <v>0</v>
      </c>
      <c r="N36" s="68">
        <v>0</v>
      </c>
      <c r="O36" s="67">
        <v>0</v>
      </c>
      <c r="P36" s="68">
        <v>0</v>
      </c>
      <c r="Q36" s="88">
        <f>N36+P36</f>
        <v>0</v>
      </c>
      <c r="R36" s="69">
        <v>0</v>
      </c>
      <c r="S36" s="70">
        <v>0</v>
      </c>
      <c r="T36" s="69">
        <v>0</v>
      </c>
      <c r="U36" s="70">
        <v>0</v>
      </c>
      <c r="V36" s="88">
        <f>S36+U36</f>
        <v>0</v>
      </c>
      <c r="W36" s="69">
        <v>0</v>
      </c>
      <c r="X36" s="70">
        <v>0</v>
      </c>
      <c r="Y36" s="69">
        <v>0</v>
      </c>
      <c r="Z36" s="70">
        <v>0</v>
      </c>
      <c r="AA36" s="88">
        <f>X36+Z36</f>
        <v>0</v>
      </c>
      <c r="AB36" s="71">
        <f t="shared" si="0"/>
        <v>0</v>
      </c>
      <c r="AC36" s="72">
        <f t="shared" si="1"/>
        <v>0</v>
      </c>
      <c r="AD36" s="73">
        <f t="shared" si="2"/>
        <v>0</v>
      </c>
      <c r="AE36" s="74">
        <f t="shared" si="3"/>
        <v>0</v>
      </c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</row>
    <row r="37" spans="1:52" ht="15" customHeight="1">
      <c r="A37" s="498"/>
      <c r="B37" s="514"/>
      <c r="C37" s="514"/>
      <c r="D37" s="514"/>
      <c r="E37" s="514"/>
      <c r="F37" s="511"/>
      <c r="G37" s="85" t="s">
        <v>13</v>
      </c>
      <c r="H37" s="67">
        <v>0</v>
      </c>
      <c r="I37" s="68">
        <v>0</v>
      </c>
      <c r="J37" s="67">
        <v>0</v>
      </c>
      <c r="K37" s="68">
        <v>0</v>
      </c>
      <c r="L37" s="88">
        <f t="shared" si="4"/>
        <v>0</v>
      </c>
      <c r="M37" s="67">
        <v>0</v>
      </c>
      <c r="N37" s="68">
        <v>0</v>
      </c>
      <c r="O37" s="67">
        <v>0</v>
      </c>
      <c r="P37" s="68">
        <v>0</v>
      </c>
      <c r="Q37" s="88">
        <f>N37+P37</f>
        <v>0</v>
      </c>
      <c r="R37" s="69">
        <v>0</v>
      </c>
      <c r="S37" s="70">
        <v>0</v>
      </c>
      <c r="T37" s="69">
        <v>0</v>
      </c>
      <c r="U37" s="70">
        <v>0</v>
      </c>
      <c r="V37" s="88">
        <f>S37+U37</f>
        <v>0</v>
      </c>
      <c r="W37" s="69">
        <v>0</v>
      </c>
      <c r="X37" s="70">
        <v>0</v>
      </c>
      <c r="Y37" s="69">
        <v>0</v>
      </c>
      <c r="Z37" s="70">
        <v>0</v>
      </c>
      <c r="AA37" s="88">
        <f>X37+Z37</f>
        <v>0</v>
      </c>
      <c r="AB37" s="71">
        <f t="shared" si="0"/>
        <v>0</v>
      </c>
      <c r="AC37" s="72">
        <f t="shared" si="1"/>
        <v>0</v>
      </c>
      <c r="AD37" s="73">
        <f t="shared" si="2"/>
        <v>0</v>
      </c>
      <c r="AE37" s="74">
        <f t="shared" si="3"/>
        <v>0</v>
      </c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</row>
    <row r="38" spans="1:52" ht="15" customHeight="1" thickBot="1">
      <c r="A38" s="498"/>
      <c r="B38" s="515"/>
      <c r="C38" s="515"/>
      <c r="D38" s="515"/>
      <c r="E38" s="515"/>
      <c r="F38" s="512"/>
      <c r="G38" s="86" t="s">
        <v>14</v>
      </c>
      <c r="H38" s="75">
        <v>0</v>
      </c>
      <c r="I38" s="76">
        <v>0</v>
      </c>
      <c r="J38" s="75">
        <v>0</v>
      </c>
      <c r="K38" s="76">
        <v>0</v>
      </c>
      <c r="L38" s="89">
        <f t="shared" si="4"/>
        <v>0</v>
      </c>
      <c r="M38" s="75">
        <v>0</v>
      </c>
      <c r="N38" s="76">
        <v>0</v>
      </c>
      <c r="O38" s="75">
        <v>0</v>
      </c>
      <c r="P38" s="76">
        <v>0</v>
      </c>
      <c r="Q38" s="89">
        <f>N38+P38</f>
        <v>0</v>
      </c>
      <c r="R38" s="77">
        <v>0</v>
      </c>
      <c r="S38" s="78">
        <v>0</v>
      </c>
      <c r="T38" s="77">
        <v>0</v>
      </c>
      <c r="U38" s="78">
        <v>0</v>
      </c>
      <c r="V38" s="89">
        <f>S38+U38</f>
        <v>0</v>
      </c>
      <c r="W38" s="77">
        <v>0</v>
      </c>
      <c r="X38" s="78">
        <v>0</v>
      </c>
      <c r="Y38" s="79">
        <v>0</v>
      </c>
      <c r="Z38" s="78">
        <v>0</v>
      </c>
      <c r="AA38" s="89">
        <f>X38+Z38</f>
        <v>0</v>
      </c>
      <c r="AB38" s="80">
        <f t="shared" si="0"/>
        <v>0</v>
      </c>
      <c r="AC38" s="81">
        <f t="shared" si="1"/>
        <v>0</v>
      </c>
      <c r="AD38" s="82">
        <f t="shared" si="2"/>
        <v>0</v>
      </c>
      <c r="AE38" s="83">
        <f t="shared" si="3"/>
        <v>0</v>
      </c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</row>
    <row r="39" spans="1:31" s="26" customFormat="1" ht="15" customHeight="1" thickBot="1">
      <c r="A39" s="499"/>
      <c r="B39" s="505" t="s">
        <v>9</v>
      </c>
      <c r="C39" s="506"/>
      <c r="D39" s="506"/>
      <c r="E39" s="506"/>
      <c r="F39" s="506"/>
      <c r="G39" s="17"/>
      <c r="H39" s="34">
        <f>SUM(H34:H38)</f>
        <v>136</v>
      </c>
      <c r="I39" s="18">
        <f>SUM(I34:I38)</f>
        <v>20.3</v>
      </c>
      <c r="J39" s="17">
        <f>SUM(J34:J38)</f>
        <v>0</v>
      </c>
      <c r="K39" s="18">
        <f>SUM(K34:K38)</f>
        <v>0</v>
      </c>
      <c r="L39" s="18">
        <f t="shared" si="4"/>
        <v>20.3</v>
      </c>
      <c r="M39" s="34">
        <f aca="true" t="shared" si="9" ref="M39:X39">SUM(M34:M38)</f>
        <v>198</v>
      </c>
      <c r="N39" s="18">
        <f t="shared" si="9"/>
        <v>72.45</v>
      </c>
      <c r="O39" s="34">
        <f t="shared" si="9"/>
        <v>0</v>
      </c>
      <c r="P39" s="18">
        <f t="shared" si="9"/>
        <v>0</v>
      </c>
      <c r="Q39" s="18">
        <f t="shared" si="9"/>
        <v>72.45</v>
      </c>
      <c r="R39" s="17">
        <f t="shared" si="9"/>
        <v>80</v>
      </c>
      <c r="S39" s="17">
        <f t="shared" si="9"/>
        <v>59.1</v>
      </c>
      <c r="T39" s="17">
        <f t="shared" si="9"/>
        <v>0</v>
      </c>
      <c r="U39" s="18">
        <f t="shared" si="9"/>
        <v>0</v>
      </c>
      <c r="V39" s="18">
        <f t="shared" si="9"/>
        <v>59.1</v>
      </c>
      <c r="W39" s="17">
        <f t="shared" si="9"/>
        <v>17</v>
      </c>
      <c r="X39" s="18">
        <f t="shared" si="9"/>
        <v>50.2</v>
      </c>
      <c r="Y39" s="34">
        <f>SUM(Y34:Y38)</f>
        <v>2</v>
      </c>
      <c r="Z39" s="18">
        <f>SUM(Z34:Z38)</f>
        <v>45</v>
      </c>
      <c r="AA39" s="18">
        <f>SUM(AA34:AA38)</f>
        <v>95.2</v>
      </c>
      <c r="AB39" s="90">
        <f t="shared" si="0"/>
        <v>431</v>
      </c>
      <c r="AC39" s="91">
        <f t="shared" si="1"/>
        <v>202.05</v>
      </c>
      <c r="AD39" s="92">
        <f t="shared" si="2"/>
        <v>2</v>
      </c>
      <c r="AE39" s="93">
        <f t="shared" si="3"/>
        <v>45</v>
      </c>
    </row>
    <row r="40" spans="1:52" ht="15" customHeight="1">
      <c r="A40" s="516">
        <v>6</v>
      </c>
      <c r="B40" s="513" t="s">
        <v>58</v>
      </c>
      <c r="C40" s="513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C4+C10+#REF!+#REF!+#REF!+#REF!+C16+#REF!+C22+#REF!+#REF!+#REF!+#REF!+#REF!+#REF!+#REF!+#REF!+C28+C34+#REF!+#REF!+#REF!+#REF!+#REF!+#REF!+#REF!+#REF!+#REF!+#REF!+#REF!+#REF!+#REF!+#REF!+#REF!+#REF!+#REF!+#REF!</f>
        <v>#REF!</v>
      </c>
      <c r="D40" s="513">
        <f>E40+F40</f>
        <v>4481.66</v>
      </c>
      <c r="E40" s="513">
        <v>4423.91</v>
      </c>
      <c r="F40" s="510">
        <v>57.75</v>
      </c>
      <c r="G40" s="84" t="s">
        <v>11</v>
      </c>
      <c r="H40" s="60">
        <v>189</v>
      </c>
      <c r="I40" s="61">
        <v>33.8</v>
      </c>
      <c r="J40" s="60">
        <v>0</v>
      </c>
      <c r="K40" s="61">
        <v>0</v>
      </c>
      <c r="L40" s="87">
        <f t="shared" si="4"/>
        <v>33.8</v>
      </c>
      <c r="M40" s="60">
        <v>439</v>
      </c>
      <c r="N40" s="61">
        <v>318.8</v>
      </c>
      <c r="O40" s="60">
        <v>0</v>
      </c>
      <c r="P40" s="61">
        <v>0</v>
      </c>
      <c r="Q40" s="87">
        <f>N40+P40</f>
        <v>318.8</v>
      </c>
      <c r="R40" s="62">
        <v>470</v>
      </c>
      <c r="S40" s="61">
        <v>201.79000000000002</v>
      </c>
      <c r="T40" s="62">
        <v>0</v>
      </c>
      <c r="U40" s="61">
        <v>0</v>
      </c>
      <c r="V40" s="87">
        <f>S40+U40</f>
        <v>201.79000000000002</v>
      </c>
      <c r="W40" s="62">
        <v>7</v>
      </c>
      <c r="X40" s="61">
        <v>20</v>
      </c>
      <c r="Y40" s="62">
        <v>2</v>
      </c>
      <c r="Z40" s="61">
        <v>7.16</v>
      </c>
      <c r="AA40" s="87">
        <f>X40+Z40</f>
        <v>27.16</v>
      </c>
      <c r="AB40" s="63">
        <f t="shared" si="0"/>
        <v>1105</v>
      </c>
      <c r="AC40" s="64">
        <f t="shared" si="1"/>
        <v>574.3900000000001</v>
      </c>
      <c r="AD40" s="65">
        <f t="shared" si="2"/>
        <v>2</v>
      </c>
      <c r="AE40" s="66">
        <f t="shared" si="3"/>
        <v>7.16</v>
      </c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</row>
    <row r="41" spans="1:52" ht="15" customHeight="1">
      <c r="A41" s="498"/>
      <c r="B41" s="514"/>
      <c r="C41" s="514"/>
      <c r="D41" s="514"/>
      <c r="E41" s="514"/>
      <c r="F41" s="511"/>
      <c r="G41" s="85" t="s">
        <v>15</v>
      </c>
      <c r="H41" s="67">
        <v>9</v>
      </c>
      <c r="I41" s="68">
        <v>3.4</v>
      </c>
      <c r="J41" s="67">
        <v>0</v>
      </c>
      <c r="K41" s="68">
        <v>0</v>
      </c>
      <c r="L41" s="88">
        <f t="shared" si="4"/>
        <v>3.4</v>
      </c>
      <c r="M41" s="67">
        <v>8</v>
      </c>
      <c r="N41" s="68">
        <v>3.5</v>
      </c>
      <c r="O41" s="67">
        <v>0</v>
      </c>
      <c r="P41" s="68">
        <v>0</v>
      </c>
      <c r="Q41" s="88">
        <f>N41+P41</f>
        <v>3.5</v>
      </c>
      <c r="R41" s="69">
        <v>0</v>
      </c>
      <c r="S41" s="70">
        <v>0</v>
      </c>
      <c r="T41" s="69">
        <v>0</v>
      </c>
      <c r="U41" s="70">
        <v>0</v>
      </c>
      <c r="V41" s="88">
        <f>S41+U41</f>
        <v>0</v>
      </c>
      <c r="W41" s="69">
        <v>0</v>
      </c>
      <c r="X41" s="70">
        <v>0</v>
      </c>
      <c r="Y41" s="69">
        <v>0</v>
      </c>
      <c r="Z41" s="70">
        <v>0</v>
      </c>
      <c r="AA41" s="88">
        <f>X41+Z41</f>
        <v>0</v>
      </c>
      <c r="AB41" s="71">
        <f t="shared" si="0"/>
        <v>17</v>
      </c>
      <c r="AC41" s="72">
        <f t="shared" si="1"/>
        <v>6.9</v>
      </c>
      <c r="AD41" s="73">
        <f t="shared" si="2"/>
        <v>0</v>
      </c>
      <c r="AE41" s="74">
        <f t="shared" si="3"/>
        <v>0</v>
      </c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</row>
    <row r="42" spans="1:52" ht="15" customHeight="1">
      <c r="A42" s="498"/>
      <c r="B42" s="514"/>
      <c r="C42" s="514"/>
      <c r="D42" s="514"/>
      <c r="E42" s="514"/>
      <c r="F42" s="511"/>
      <c r="G42" s="85" t="s">
        <v>12</v>
      </c>
      <c r="H42" s="67">
        <v>0</v>
      </c>
      <c r="I42" s="68">
        <v>0</v>
      </c>
      <c r="J42" s="67">
        <v>0</v>
      </c>
      <c r="K42" s="68">
        <v>0</v>
      </c>
      <c r="L42" s="88">
        <f t="shared" si="4"/>
        <v>0</v>
      </c>
      <c r="M42" s="67">
        <v>0</v>
      </c>
      <c r="N42" s="68">
        <v>0</v>
      </c>
      <c r="O42" s="67">
        <v>0</v>
      </c>
      <c r="P42" s="68">
        <v>0</v>
      </c>
      <c r="Q42" s="88">
        <f>N42+P42</f>
        <v>0</v>
      </c>
      <c r="R42" s="69">
        <v>0</v>
      </c>
      <c r="S42" s="70">
        <v>0</v>
      </c>
      <c r="T42" s="69">
        <v>0</v>
      </c>
      <c r="U42" s="70">
        <v>0</v>
      </c>
      <c r="V42" s="88">
        <f>S42+U42</f>
        <v>0</v>
      </c>
      <c r="W42" s="69">
        <v>0</v>
      </c>
      <c r="X42" s="70">
        <v>0</v>
      </c>
      <c r="Y42" s="69">
        <v>0</v>
      </c>
      <c r="Z42" s="70">
        <v>0</v>
      </c>
      <c r="AA42" s="88">
        <f>X42+Z42</f>
        <v>0</v>
      </c>
      <c r="AB42" s="71">
        <f aca="true" t="shared" si="10" ref="AB42:AB63">H42+M42+R42+W42</f>
        <v>0</v>
      </c>
      <c r="AC42" s="72">
        <f aca="true" t="shared" si="11" ref="AC42:AC63">I42+N42+S42+X42</f>
        <v>0</v>
      </c>
      <c r="AD42" s="73">
        <f aca="true" t="shared" si="12" ref="AD42:AD63">J42+O42+T42+Y42</f>
        <v>0</v>
      </c>
      <c r="AE42" s="74">
        <f aca="true" t="shared" si="13" ref="AE42:AE63">K42+P42+U42+Z42</f>
        <v>0</v>
      </c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</row>
    <row r="43" spans="1:52" ht="15" customHeight="1">
      <c r="A43" s="498"/>
      <c r="B43" s="514"/>
      <c r="C43" s="514"/>
      <c r="D43" s="514"/>
      <c r="E43" s="514"/>
      <c r="F43" s="511"/>
      <c r="G43" s="85" t="s">
        <v>13</v>
      </c>
      <c r="H43" s="67">
        <v>0</v>
      </c>
      <c r="I43" s="68">
        <v>0</v>
      </c>
      <c r="J43" s="67">
        <v>0</v>
      </c>
      <c r="K43" s="68">
        <v>0</v>
      </c>
      <c r="L43" s="88">
        <f t="shared" si="4"/>
        <v>0</v>
      </c>
      <c r="M43" s="67">
        <v>0</v>
      </c>
      <c r="N43" s="68">
        <v>0</v>
      </c>
      <c r="O43" s="67">
        <v>0</v>
      </c>
      <c r="P43" s="68">
        <v>0</v>
      </c>
      <c r="Q43" s="88">
        <f>N43+P43</f>
        <v>0</v>
      </c>
      <c r="R43" s="69">
        <v>0</v>
      </c>
      <c r="S43" s="70">
        <v>0</v>
      </c>
      <c r="T43" s="69">
        <v>0</v>
      </c>
      <c r="U43" s="70">
        <v>0</v>
      </c>
      <c r="V43" s="88">
        <f>S43+U43</f>
        <v>0</v>
      </c>
      <c r="W43" s="69">
        <v>0</v>
      </c>
      <c r="X43" s="70">
        <v>0</v>
      </c>
      <c r="Y43" s="69">
        <v>0</v>
      </c>
      <c r="Z43" s="70">
        <v>0</v>
      </c>
      <c r="AA43" s="88">
        <f>X43+Z43</f>
        <v>0</v>
      </c>
      <c r="AB43" s="71">
        <f t="shared" si="10"/>
        <v>0</v>
      </c>
      <c r="AC43" s="72">
        <f t="shared" si="11"/>
        <v>0</v>
      </c>
      <c r="AD43" s="73">
        <f t="shared" si="12"/>
        <v>0</v>
      </c>
      <c r="AE43" s="74">
        <f t="shared" si="13"/>
        <v>0</v>
      </c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</row>
    <row r="44" spans="1:52" ht="15" customHeight="1" thickBot="1">
      <c r="A44" s="498"/>
      <c r="B44" s="515"/>
      <c r="C44" s="515"/>
      <c r="D44" s="515"/>
      <c r="E44" s="515"/>
      <c r="F44" s="512"/>
      <c r="G44" s="86" t="s">
        <v>14</v>
      </c>
      <c r="H44" s="75">
        <v>0</v>
      </c>
      <c r="I44" s="76">
        <v>0</v>
      </c>
      <c r="J44" s="75">
        <v>0</v>
      </c>
      <c r="K44" s="76">
        <v>0</v>
      </c>
      <c r="L44" s="89">
        <f t="shared" si="4"/>
        <v>0</v>
      </c>
      <c r="M44" s="75">
        <v>0</v>
      </c>
      <c r="N44" s="76">
        <v>0</v>
      </c>
      <c r="O44" s="75">
        <v>0</v>
      </c>
      <c r="P44" s="76">
        <v>0</v>
      </c>
      <c r="Q44" s="89">
        <f>N44+P44</f>
        <v>0</v>
      </c>
      <c r="R44" s="77">
        <v>0</v>
      </c>
      <c r="S44" s="78">
        <v>0</v>
      </c>
      <c r="T44" s="77">
        <v>0</v>
      </c>
      <c r="U44" s="78">
        <v>0</v>
      </c>
      <c r="V44" s="89">
        <f>S44+U44</f>
        <v>0</v>
      </c>
      <c r="W44" s="77">
        <v>0</v>
      </c>
      <c r="X44" s="78">
        <v>0</v>
      </c>
      <c r="Y44" s="79">
        <v>0</v>
      </c>
      <c r="Z44" s="78">
        <v>0</v>
      </c>
      <c r="AA44" s="89">
        <f>X44+Z44</f>
        <v>0</v>
      </c>
      <c r="AB44" s="80">
        <f t="shared" si="10"/>
        <v>0</v>
      </c>
      <c r="AC44" s="81">
        <f t="shared" si="11"/>
        <v>0</v>
      </c>
      <c r="AD44" s="82">
        <f t="shared" si="12"/>
        <v>0</v>
      </c>
      <c r="AE44" s="83">
        <f t="shared" si="13"/>
        <v>0</v>
      </c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</row>
    <row r="45" spans="1:31" s="26" customFormat="1" ht="15" customHeight="1" thickBot="1">
      <c r="A45" s="499"/>
      <c r="B45" s="505" t="s">
        <v>9</v>
      </c>
      <c r="C45" s="506"/>
      <c r="D45" s="506"/>
      <c r="E45" s="506"/>
      <c r="F45" s="506"/>
      <c r="G45" s="17"/>
      <c r="H45" s="34">
        <f>SUM(H40:H44)</f>
        <v>198</v>
      </c>
      <c r="I45" s="18">
        <f aca="true" t="shared" si="14" ref="I45:AA45">SUM(I40:I44)</f>
        <v>37.199999999999996</v>
      </c>
      <c r="J45" s="17">
        <f t="shared" si="14"/>
        <v>0</v>
      </c>
      <c r="K45" s="18">
        <f t="shared" si="14"/>
        <v>0</v>
      </c>
      <c r="L45" s="18">
        <f t="shared" si="4"/>
        <v>37.199999999999996</v>
      </c>
      <c r="M45" s="34">
        <f t="shared" si="14"/>
        <v>447</v>
      </c>
      <c r="N45" s="18">
        <f t="shared" si="14"/>
        <v>322.3</v>
      </c>
      <c r="O45" s="34">
        <f t="shared" si="14"/>
        <v>0</v>
      </c>
      <c r="P45" s="18">
        <f t="shared" si="14"/>
        <v>0</v>
      </c>
      <c r="Q45" s="18">
        <f t="shared" si="14"/>
        <v>322.3</v>
      </c>
      <c r="R45" s="17">
        <f t="shared" si="14"/>
        <v>470</v>
      </c>
      <c r="S45" s="17">
        <f t="shared" si="14"/>
        <v>201.79000000000002</v>
      </c>
      <c r="T45" s="17">
        <f t="shared" si="14"/>
        <v>0</v>
      </c>
      <c r="U45" s="18">
        <f t="shared" si="14"/>
        <v>0</v>
      </c>
      <c r="V45" s="18">
        <f t="shared" si="14"/>
        <v>201.79000000000002</v>
      </c>
      <c r="W45" s="17">
        <f t="shared" si="14"/>
        <v>7</v>
      </c>
      <c r="X45" s="18">
        <f t="shared" si="14"/>
        <v>20</v>
      </c>
      <c r="Y45" s="34">
        <f t="shared" si="14"/>
        <v>2</v>
      </c>
      <c r="Z45" s="18">
        <f t="shared" si="14"/>
        <v>7.16</v>
      </c>
      <c r="AA45" s="18">
        <f t="shared" si="14"/>
        <v>27.16</v>
      </c>
      <c r="AB45" s="90">
        <f t="shared" si="10"/>
        <v>1122</v>
      </c>
      <c r="AC45" s="91">
        <f t="shared" si="11"/>
        <v>581.29</v>
      </c>
      <c r="AD45" s="92">
        <f t="shared" si="12"/>
        <v>2</v>
      </c>
      <c r="AE45" s="93">
        <f t="shared" si="13"/>
        <v>7.16</v>
      </c>
    </row>
    <row r="46" spans="1:52" ht="15" customHeight="1">
      <c r="A46" s="516">
        <v>7</v>
      </c>
      <c r="B46" s="513" t="s">
        <v>59</v>
      </c>
      <c r="C46" s="513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C4+#REF!+#REF!+#REF!+C10+C16+#REF!+#REF!+#REF!+#REF!+C22+#REF!+C28+#REF!+#REF!+#REF!+#REF!+#REF!+#REF!+#REF!+#REF!+C34+C40+#REF!+#REF!+#REF!+#REF!+#REF!+#REF!+#REF!+#REF!+#REF!+#REF!+#REF!+#REF!+#REF!+#REF!+#REF!+#REF!+#REF!+#REF!</f>
        <v>#REF!</v>
      </c>
      <c r="D46" s="513">
        <f>E46+F46</f>
        <v>2968.1099999999997</v>
      </c>
      <c r="E46" s="513">
        <v>2781.12</v>
      </c>
      <c r="F46" s="510">
        <v>186.99</v>
      </c>
      <c r="G46" s="84" t="s">
        <v>11</v>
      </c>
      <c r="H46" s="60">
        <v>813</v>
      </c>
      <c r="I46" s="61">
        <v>110</v>
      </c>
      <c r="J46" s="60">
        <v>7</v>
      </c>
      <c r="K46" s="61">
        <v>0.17</v>
      </c>
      <c r="L46" s="87">
        <f t="shared" si="4"/>
        <v>110.17</v>
      </c>
      <c r="M46" s="60">
        <v>883</v>
      </c>
      <c r="N46" s="61">
        <v>310.3</v>
      </c>
      <c r="O46" s="60">
        <v>2</v>
      </c>
      <c r="P46" s="61">
        <v>0.61</v>
      </c>
      <c r="Q46" s="87">
        <f>N46+P46</f>
        <v>310.91</v>
      </c>
      <c r="R46" s="62">
        <v>548</v>
      </c>
      <c r="S46" s="61">
        <v>480.2</v>
      </c>
      <c r="T46" s="62">
        <v>5</v>
      </c>
      <c r="U46" s="61">
        <v>3.76</v>
      </c>
      <c r="V46" s="87">
        <f>S46+U46</f>
        <v>483.96</v>
      </c>
      <c r="W46" s="62">
        <v>123</v>
      </c>
      <c r="X46" s="61">
        <v>444</v>
      </c>
      <c r="Y46" s="62">
        <v>1</v>
      </c>
      <c r="Z46" s="61">
        <v>1.12</v>
      </c>
      <c r="AA46" s="87">
        <f>X46+Z46</f>
        <v>445.12</v>
      </c>
      <c r="AB46" s="63">
        <f t="shared" si="10"/>
        <v>2367</v>
      </c>
      <c r="AC46" s="64">
        <f t="shared" si="11"/>
        <v>1344.5</v>
      </c>
      <c r="AD46" s="65">
        <f t="shared" si="12"/>
        <v>15</v>
      </c>
      <c r="AE46" s="66">
        <f t="shared" si="13"/>
        <v>5.66</v>
      </c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</row>
    <row r="47" spans="1:52" ht="15" customHeight="1">
      <c r="A47" s="498"/>
      <c r="B47" s="514"/>
      <c r="C47" s="514"/>
      <c r="D47" s="514"/>
      <c r="E47" s="514"/>
      <c r="F47" s="511"/>
      <c r="G47" s="85" t="s">
        <v>15</v>
      </c>
      <c r="H47" s="67">
        <v>271</v>
      </c>
      <c r="I47" s="68">
        <v>38.5</v>
      </c>
      <c r="J47" s="67">
        <v>0</v>
      </c>
      <c r="K47" s="68">
        <v>0</v>
      </c>
      <c r="L47" s="88">
        <f t="shared" si="4"/>
        <v>38.5</v>
      </c>
      <c r="M47" s="67">
        <v>202</v>
      </c>
      <c r="N47" s="68">
        <v>54.18</v>
      </c>
      <c r="O47" s="67">
        <v>2</v>
      </c>
      <c r="P47" s="68">
        <v>0.795</v>
      </c>
      <c r="Q47" s="88">
        <f>N47+P47</f>
        <v>54.975</v>
      </c>
      <c r="R47" s="69">
        <v>71</v>
      </c>
      <c r="S47" s="70">
        <v>43.13</v>
      </c>
      <c r="T47" s="69"/>
      <c r="U47" s="70"/>
      <c r="V47" s="88">
        <f>S47+U47</f>
        <v>43.13</v>
      </c>
      <c r="W47" s="69">
        <v>1</v>
      </c>
      <c r="X47" s="70">
        <v>2</v>
      </c>
      <c r="Y47" s="69">
        <v>0</v>
      </c>
      <c r="Z47" s="70">
        <v>0</v>
      </c>
      <c r="AA47" s="88">
        <f>X47+Z47</f>
        <v>2</v>
      </c>
      <c r="AB47" s="71">
        <f t="shared" si="10"/>
        <v>545</v>
      </c>
      <c r="AC47" s="72">
        <f t="shared" si="11"/>
        <v>137.81</v>
      </c>
      <c r="AD47" s="73">
        <f t="shared" si="12"/>
        <v>2</v>
      </c>
      <c r="AE47" s="74">
        <f t="shared" si="13"/>
        <v>0.795</v>
      </c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</row>
    <row r="48" spans="1:52" ht="15" customHeight="1">
      <c r="A48" s="498"/>
      <c r="B48" s="514"/>
      <c r="C48" s="514"/>
      <c r="D48" s="514"/>
      <c r="E48" s="514"/>
      <c r="F48" s="511"/>
      <c r="G48" s="85" t="s">
        <v>12</v>
      </c>
      <c r="H48" s="67">
        <v>0</v>
      </c>
      <c r="I48" s="68">
        <v>0</v>
      </c>
      <c r="J48" s="67">
        <v>0</v>
      </c>
      <c r="K48" s="68">
        <v>0</v>
      </c>
      <c r="L48" s="88">
        <f t="shared" si="4"/>
        <v>0</v>
      </c>
      <c r="M48" s="67">
        <v>0</v>
      </c>
      <c r="N48" s="68">
        <v>0</v>
      </c>
      <c r="O48" s="67">
        <v>0</v>
      </c>
      <c r="P48" s="68">
        <v>0</v>
      </c>
      <c r="Q48" s="88">
        <f>N48+P48</f>
        <v>0</v>
      </c>
      <c r="R48" s="69">
        <v>0</v>
      </c>
      <c r="S48" s="70">
        <v>0</v>
      </c>
      <c r="T48" s="69">
        <v>0</v>
      </c>
      <c r="U48" s="70">
        <v>0</v>
      </c>
      <c r="V48" s="88">
        <f>S48+U48</f>
        <v>0</v>
      </c>
      <c r="W48" s="69">
        <v>0</v>
      </c>
      <c r="X48" s="70">
        <v>0</v>
      </c>
      <c r="Y48" s="69">
        <v>0</v>
      </c>
      <c r="Z48" s="70">
        <v>0</v>
      </c>
      <c r="AA48" s="88">
        <f>X48+Z48</f>
        <v>0</v>
      </c>
      <c r="AB48" s="71">
        <f t="shared" si="10"/>
        <v>0</v>
      </c>
      <c r="AC48" s="72">
        <f t="shared" si="11"/>
        <v>0</v>
      </c>
      <c r="AD48" s="73">
        <f t="shared" si="12"/>
        <v>0</v>
      </c>
      <c r="AE48" s="74">
        <f t="shared" si="13"/>
        <v>0</v>
      </c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</row>
    <row r="49" spans="1:52" ht="15" customHeight="1">
      <c r="A49" s="498"/>
      <c r="B49" s="514"/>
      <c r="C49" s="514"/>
      <c r="D49" s="514"/>
      <c r="E49" s="514"/>
      <c r="F49" s="511"/>
      <c r="G49" s="85" t="s">
        <v>13</v>
      </c>
      <c r="H49" s="67">
        <v>0</v>
      </c>
      <c r="I49" s="68">
        <v>0</v>
      </c>
      <c r="J49" s="67">
        <v>0</v>
      </c>
      <c r="K49" s="68">
        <v>0</v>
      </c>
      <c r="L49" s="88">
        <f t="shared" si="4"/>
        <v>0</v>
      </c>
      <c r="M49" s="67">
        <v>0</v>
      </c>
      <c r="N49" s="68">
        <v>0</v>
      </c>
      <c r="O49" s="67">
        <v>0</v>
      </c>
      <c r="P49" s="68">
        <v>0</v>
      </c>
      <c r="Q49" s="88">
        <f>N49+P49</f>
        <v>0</v>
      </c>
      <c r="R49" s="69">
        <v>0</v>
      </c>
      <c r="S49" s="70">
        <v>0</v>
      </c>
      <c r="T49" s="69">
        <v>0</v>
      </c>
      <c r="U49" s="70">
        <v>0</v>
      </c>
      <c r="V49" s="88">
        <f>S49+U49</f>
        <v>0</v>
      </c>
      <c r="W49" s="69">
        <v>0</v>
      </c>
      <c r="X49" s="70">
        <v>0</v>
      </c>
      <c r="Y49" s="69">
        <v>0</v>
      </c>
      <c r="Z49" s="70">
        <v>0</v>
      </c>
      <c r="AA49" s="88">
        <f>X49+Z49</f>
        <v>0</v>
      </c>
      <c r="AB49" s="71">
        <f t="shared" si="10"/>
        <v>0</v>
      </c>
      <c r="AC49" s="72">
        <f t="shared" si="11"/>
        <v>0</v>
      </c>
      <c r="AD49" s="73">
        <f t="shared" si="12"/>
        <v>0</v>
      </c>
      <c r="AE49" s="74">
        <f t="shared" si="13"/>
        <v>0</v>
      </c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</row>
    <row r="50" spans="1:52" ht="15" customHeight="1" thickBot="1">
      <c r="A50" s="498"/>
      <c r="B50" s="515"/>
      <c r="C50" s="515"/>
      <c r="D50" s="515"/>
      <c r="E50" s="515"/>
      <c r="F50" s="512"/>
      <c r="G50" s="86" t="s">
        <v>14</v>
      </c>
      <c r="H50" s="75">
        <v>0</v>
      </c>
      <c r="I50" s="76">
        <v>0</v>
      </c>
      <c r="J50" s="75">
        <v>0</v>
      </c>
      <c r="K50" s="76">
        <v>0</v>
      </c>
      <c r="L50" s="89">
        <f t="shared" si="4"/>
        <v>0</v>
      </c>
      <c r="M50" s="75">
        <v>0</v>
      </c>
      <c r="N50" s="76">
        <v>0</v>
      </c>
      <c r="O50" s="75">
        <v>0</v>
      </c>
      <c r="P50" s="76">
        <v>0</v>
      </c>
      <c r="Q50" s="89">
        <f>N50+P50</f>
        <v>0</v>
      </c>
      <c r="R50" s="77">
        <v>0</v>
      </c>
      <c r="S50" s="78">
        <v>0</v>
      </c>
      <c r="T50" s="77">
        <v>0</v>
      </c>
      <c r="U50" s="78">
        <v>0</v>
      </c>
      <c r="V50" s="89">
        <f>S50+U50</f>
        <v>0</v>
      </c>
      <c r="W50" s="77">
        <v>0</v>
      </c>
      <c r="X50" s="78">
        <v>0</v>
      </c>
      <c r="Y50" s="79">
        <v>0</v>
      </c>
      <c r="Z50" s="78">
        <v>0</v>
      </c>
      <c r="AA50" s="89">
        <f>X50+Z50</f>
        <v>0</v>
      </c>
      <c r="AB50" s="80">
        <f t="shared" si="10"/>
        <v>0</v>
      </c>
      <c r="AC50" s="81">
        <f t="shared" si="11"/>
        <v>0</v>
      </c>
      <c r="AD50" s="82">
        <f t="shared" si="12"/>
        <v>0</v>
      </c>
      <c r="AE50" s="83">
        <f t="shared" si="13"/>
        <v>0</v>
      </c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</row>
    <row r="51" spans="1:31" s="26" customFormat="1" ht="15" customHeight="1" thickBot="1">
      <c r="A51" s="499"/>
      <c r="B51" s="505" t="s">
        <v>9</v>
      </c>
      <c r="C51" s="506"/>
      <c r="D51" s="506"/>
      <c r="E51" s="506"/>
      <c r="F51" s="506"/>
      <c r="G51" s="17"/>
      <c r="H51" s="34">
        <f>SUM(H46:H50)</f>
        <v>1084</v>
      </c>
      <c r="I51" s="18">
        <f aca="true" t="shared" si="15" ref="I51:AA51">SUM(I46:I50)</f>
        <v>148.5</v>
      </c>
      <c r="J51" s="17">
        <f t="shared" si="15"/>
        <v>7</v>
      </c>
      <c r="K51" s="18">
        <f t="shared" si="15"/>
        <v>0.17</v>
      </c>
      <c r="L51" s="18">
        <f t="shared" si="4"/>
        <v>148.67</v>
      </c>
      <c r="M51" s="34">
        <f t="shared" si="15"/>
        <v>1085</v>
      </c>
      <c r="N51" s="18">
        <f t="shared" si="15"/>
        <v>364.48</v>
      </c>
      <c r="O51" s="34">
        <f t="shared" si="15"/>
        <v>4</v>
      </c>
      <c r="P51" s="18">
        <f t="shared" si="15"/>
        <v>1.405</v>
      </c>
      <c r="Q51" s="18">
        <f t="shared" si="15"/>
        <v>365.88500000000005</v>
      </c>
      <c r="R51" s="17">
        <f t="shared" si="15"/>
        <v>619</v>
      </c>
      <c r="S51" s="17">
        <f t="shared" si="15"/>
        <v>523.33</v>
      </c>
      <c r="T51" s="17">
        <f t="shared" si="15"/>
        <v>5</v>
      </c>
      <c r="U51" s="18">
        <f t="shared" si="15"/>
        <v>3.76</v>
      </c>
      <c r="V51" s="18">
        <f t="shared" si="15"/>
        <v>527.09</v>
      </c>
      <c r="W51" s="17">
        <f t="shared" si="15"/>
        <v>124</v>
      </c>
      <c r="X51" s="18">
        <f t="shared" si="15"/>
        <v>446</v>
      </c>
      <c r="Y51" s="34">
        <f t="shared" si="15"/>
        <v>1</v>
      </c>
      <c r="Z51" s="18">
        <f t="shared" si="15"/>
        <v>1.12</v>
      </c>
      <c r="AA51" s="18">
        <f t="shared" si="15"/>
        <v>447.12</v>
      </c>
      <c r="AB51" s="90">
        <f t="shared" si="10"/>
        <v>2912</v>
      </c>
      <c r="AC51" s="91">
        <f t="shared" si="11"/>
        <v>1482.31</v>
      </c>
      <c r="AD51" s="92">
        <f t="shared" si="12"/>
        <v>17</v>
      </c>
      <c r="AE51" s="93">
        <f t="shared" si="13"/>
        <v>6.455</v>
      </c>
    </row>
    <row r="52" spans="1:52" ht="15" customHeight="1">
      <c r="A52" s="516"/>
      <c r="B52" s="513" t="s">
        <v>60</v>
      </c>
      <c r="C52" s="513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C46+#REF!+#REF!+#REF!+#REF!+#REF!+#REF!+#REF!+#REF!+#REF!+#REF!+#REF!+#REF!+#REF!+#REF!+#REF!</f>
        <v>#REF!</v>
      </c>
      <c r="D52" s="513">
        <f>E52+F52</f>
        <v>290.6</v>
      </c>
      <c r="E52" s="513">
        <v>290.6</v>
      </c>
      <c r="F52" s="510">
        <v>0</v>
      </c>
      <c r="G52" s="84" t="s">
        <v>11</v>
      </c>
      <c r="H52" s="60">
        <v>0</v>
      </c>
      <c r="I52" s="61">
        <v>0</v>
      </c>
      <c r="J52" s="60">
        <v>0</v>
      </c>
      <c r="K52" s="61">
        <v>0</v>
      </c>
      <c r="L52" s="87">
        <f t="shared" si="4"/>
        <v>0</v>
      </c>
      <c r="M52" s="60">
        <v>0</v>
      </c>
      <c r="N52" s="61">
        <v>0</v>
      </c>
      <c r="O52" s="60">
        <v>0</v>
      </c>
      <c r="P52" s="61">
        <v>0</v>
      </c>
      <c r="Q52" s="87">
        <f>N52+P52</f>
        <v>0</v>
      </c>
      <c r="R52" s="62">
        <v>17</v>
      </c>
      <c r="S52" s="61">
        <v>10</v>
      </c>
      <c r="T52" s="62">
        <v>0</v>
      </c>
      <c r="U52" s="61">
        <v>0</v>
      </c>
      <c r="V52" s="87">
        <f>S52+U52</f>
        <v>10</v>
      </c>
      <c r="W52" s="62">
        <v>0</v>
      </c>
      <c r="X52" s="61">
        <v>0</v>
      </c>
      <c r="Y52" s="62">
        <v>0</v>
      </c>
      <c r="Z52" s="61">
        <v>0</v>
      </c>
      <c r="AA52" s="87">
        <f>X52+Z52</f>
        <v>0</v>
      </c>
      <c r="AB52" s="63">
        <f t="shared" si="10"/>
        <v>17</v>
      </c>
      <c r="AC52" s="64">
        <f t="shared" si="11"/>
        <v>10</v>
      </c>
      <c r="AD52" s="65">
        <f t="shared" si="12"/>
        <v>0</v>
      </c>
      <c r="AE52" s="66">
        <f t="shared" si="13"/>
        <v>0</v>
      </c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</row>
    <row r="53" spans="1:52" ht="15" customHeight="1">
      <c r="A53" s="498"/>
      <c r="B53" s="514"/>
      <c r="C53" s="514"/>
      <c r="D53" s="514"/>
      <c r="E53" s="514"/>
      <c r="F53" s="511"/>
      <c r="G53" s="85" t="s">
        <v>15</v>
      </c>
      <c r="H53" s="67">
        <v>0</v>
      </c>
      <c r="I53" s="68">
        <v>0</v>
      </c>
      <c r="J53" s="67">
        <v>0</v>
      </c>
      <c r="K53" s="68">
        <v>0</v>
      </c>
      <c r="L53" s="88">
        <f t="shared" si="4"/>
        <v>0</v>
      </c>
      <c r="M53" s="67">
        <v>0</v>
      </c>
      <c r="N53" s="68">
        <v>0</v>
      </c>
      <c r="O53" s="67">
        <v>0</v>
      </c>
      <c r="P53" s="68">
        <v>0</v>
      </c>
      <c r="Q53" s="88">
        <f>N53+P53</f>
        <v>0</v>
      </c>
      <c r="R53" s="69">
        <v>0</v>
      </c>
      <c r="S53" s="70">
        <v>0</v>
      </c>
      <c r="T53" s="69">
        <v>0</v>
      </c>
      <c r="U53" s="70">
        <v>0</v>
      </c>
      <c r="V53" s="88">
        <f>S53+U53</f>
        <v>0</v>
      </c>
      <c r="W53" s="69">
        <v>0</v>
      </c>
      <c r="X53" s="70">
        <v>0</v>
      </c>
      <c r="Y53" s="69">
        <v>0</v>
      </c>
      <c r="Z53" s="70">
        <v>0</v>
      </c>
      <c r="AA53" s="88">
        <f>X53+Z53</f>
        <v>0</v>
      </c>
      <c r="AB53" s="71">
        <f t="shared" si="10"/>
        <v>0</v>
      </c>
      <c r="AC53" s="72">
        <f t="shared" si="11"/>
        <v>0</v>
      </c>
      <c r="AD53" s="73">
        <f t="shared" si="12"/>
        <v>0</v>
      </c>
      <c r="AE53" s="74">
        <f t="shared" si="13"/>
        <v>0</v>
      </c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</row>
    <row r="54" spans="1:52" ht="15" customHeight="1">
      <c r="A54" s="498"/>
      <c r="B54" s="514"/>
      <c r="C54" s="514"/>
      <c r="D54" s="514"/>
      <c r="E54" s="514"/>
      <c r="F54" s="511"/>
      <c r="G54" s="85" t="s">
        <v>12</v>
      </c>
      <c r="H54" s="67">
        <v>0</v>
      </c>
      <c r="I54" s="68">
        <v>0</v>
      </c>
      <c r="J54" s="67">
        <v>0</v>
      </c>
      <c r="K54" s="68">
        <v>0</v>
      </c>
      <c r="L54" s="88">
        <f t="shared" si="4"/>
        <v>0</v>
      </c>
      <c r="M54" s="67">
        <v>0</v>
      </c>
      <c r="N54" s="68">
        <v>0</v>
      </c>
      <c r="O54" s="67">
        <v>0</v>
      </c>
      <c r="P54" s="68">
        <v>0</v>
      </c>
      <c r="Q54" s="88">
        <f>N54+P54</f>
        <v>0</v>
      </c>
      <c r="R54" s="69">
        <v>0</v>
      </c>
      <c r="S54" s="70">
        <v>0</v>
      </c>
      <c r="T54" s="69">
        <v>0</v>
      </c>
      <c r="U54" s="70">
        <v>0</v>
      </c>
      <c r="V54" s="88">
        <f>S54+U54</f>
        <v>0</v>
      </c>
      <c r="W54" s="69">
        <v>0</v>
      </c>
      <c r="X54" s="70">
        <v>0</v>
      </c>
      <c r="Y54" s="69">
        <v>0</v>
      </c>
      <c r="Z54" s="70">
        <v>0</v>
      </c>
      <c r="AA54" s="88">
        <f>X54+Z54</f>
        <v>0</v>
      </c>
      <c r="AB54" s="71">
        <f t="shared" si="10"/>
        <v>0</v>
      </c>
      <c r="AC54" s="72">
        <f t="shared" si="11"/>
        <v>0</v>
      </c>
      <c r="AD54" s="73">
        <f t="shared" si="12"/>
        <v>0</v>
      </c>
      <c r="AE54" s="74">
        <f t="shared" si="13"/>
        <v>0</v>
      </c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</row>
    <row r="55" spans="1:52" ht="15" customHeight="1">
      <c r="A55" s="498"/>
      <c r="B55" s="514"/>
      <c r="C55" s="514"/>
      <c r="D55" s="514"/>
      <c r="E55" s="514"/>
      <c r="F55" s="511"/>
      <c r="G55" s="85" t="s">
        <v>13</v>
      </c>
      <c r="H55" s="67">
        <v>0</v>
      </c>
      <c r="I55" s="68">
        <v>0</v>
      </c>
      <c r="J55" s="67">
        <v>0</v>
      </c>
      <c r="K55" s="68">
        <v>0</v>
      </c>
      <c r="L55" s="88">
        <f t="shared" si="4"/>
        <v>0</v>
      </c>
      <c r="M55" s="67">
        <v>0</v>
      </c>
      <c r="N55" s="68">
        <v>0</v>
      </c>
      <c r="O55" s="67">
        <v>0</v>
      </c>
      <c r="P55" s="68">
        <v>0</v>
      </c>
      <c r="Q55" s="88">
        <f>N55+P55</f>
        <v>0</v>
      </c>
      <c r="R55" s="69">
        <v>0</v>
      </c>
      <c r="S55" s="70">
        <v>0</v>
      </c>
      <c r="T55" s="69">
        <v>0</v>
      </c>
      <c r="U55" s="70">
        <v>0</v>
      </c>
      <c r="V55" s="88">
        <f>S55+U55</f>
        <v>0</v>
      </c>
      <c r="W55" s="69">
        <v>0</v>
      </c>
      <c r="X55" s="70">
        <v>0</v>
      </c>
      <c r="Y55" s="69">
        <v>0</v>
      </c>
      <c r="Z55" s="70">
        <v>0</v>
      </c>
      <c r="AA55" s="88">
        <f>X55+Z55</f>
        <v>0</v>
      </c>
      <c r="AB55" s="71">
        <f t="shared" si="10"/>
        <v>0</v>
      </c>
      <c r="AC55" s="72">
        <f t="shared" si="11"/>
        <v>0</v>
      </c>
      <c r="AD55" s="73">
        <f t="shared" si="12"/>
        <v>0</v>
      </c>
      <c r="AE55" s="74">
        <f t="shared" si="13"/>
        <v>0</v>
      </c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</row>
    <row r="56" spans="1:52" ht="15" customHeight="1" thickBot="1">
      <c r="A56" s="498"/>
      <c r="B56" s="515"/>
      <c r="C56" s="515"/>
      <c r="D56" s="515"/>
      <c r="E56" s="515"/>
      <c r="F56" s="512"/>
      <c r="G56" s="86" t="s">
        <v>14</v>
      </c>
      <c r="H56" s="75">
        <v>0</v>
      </c>
      <c r="I56" s="76">
        <v>0</v>
      </c>
      <c r="J56" s="75">
        <v>0</v>
      </c>
      <c r="K56" s="76">
        <v>0</v>
      </c>
      <c r="L56" s="89">
        <f t="shared" si="4"/>
        <v>0</v>
      </c>
      <c r="M56" s="75">
        <v>0</v>
      </c>
      <c r="N56" s="76">
        <v>0</v>
      </c>
      <c r="O56" s="75">
        <v>0</v>
      </c>
      <c r="P56" s="76">
        <v>0</v>
      </c>
      <c r="Q56" s="89">
        <f>N56+P56</f>
        <v>0</v>
      </c>
      <c r="R56" s="77">
        <v>0</v>
      </c>
      <c r="S56" s="78">
        <v>0</v>
      </c>
      <c r="T56" s="77">
        <v>0</v>
      </c>
      <c r="U56" s="78">
        <v>0</v>
      </c>
      <c r="V56" s="89">
        <f>S56+U56</f>
        <v>0</v>
      </c>
      <c r="W56" s="77">
        <v>0</v>
      </c>
      <c r="X56" s="78">
        <v>0</v>
      </c>
      <c r="Y56" s="79">
        <v>0</v>
      </c>
      <c r="Z56" s="78">
        <v>0</v>
      </c>
      <c r="AA56" s="89">
        <f>X56+Z56</f>
        <v>0</v>
      </c>
      <c r="AB56" s="80">
        <f t="shared" si="10"/>
        <v>0</v>
      </c>
      <c r="AC56" s="81">
        <f t="shared" si="11"/>
        <v>0</v>
      </c>
      <c r="AD56" s="82">
        <f t="shared" si="12"/>
        <v>0</v>
      </c>
      <c r="AE56" s="83">
        <f t="shared" si="13"/>
        <v>0</v>
      </c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</row>
    <row r="57" spans="1:31" s="26" customFormat="1" ht="15" customHeight="1" thickBot="1">
      <c r="A57" s="499"/>
      <c r="B57" s="505" t="s">
        <v>9</v>
      </c>
      <c r="C57" s="506"/>
      <c r="D57" s="506"/>
      <c r="E57" s="506"/>
      <c r="F57" s="506"/>
      <c r="G57" s="17"/>
      <c r="H57" s="34">
        <f>SUM(H52:H56)</f>
        <v>0</v>
      </c>
      <c r="I57" s="18">
        <f aca="true" t="shared" si="16" ref="I57:AA57">SUM(I52:I56)</f>
        <v>0</v>
      </c>
      <c r="J57" s="17">
        <f t="shared" si="16"/>
        <v>0</v>
      </c>
      <c r="K57" s="18">
        <f t="shared" si="16"/>
        <v>0</v>
      </c>
      <c r="L57" s="18">
        <f t="shared" si="4"/>
        <v>0</v>
      </c>
      <c r="M57" s="34">
        <f t="shared" si="16"/>
        <v>0</v>
      </c>
      <c r="N57" s="18">
        <f t="shared" si="16"/>
        <v>0</v>
      </c>
      <c r="O57" s="34">
        <f t="shared" si="16"/>
        <v>0</v>
      </c>
      <c r="P57" s="18">
        <f t="shared" si="16"/>
        <v>0</v>
      </c>
      <c r="Q57" s="18">
        <f t="shared" si="16"/>
        <v>0</v>
      </c>
      <c r="R57" s="17">
        <f t="shared" si="16"/>
        <v>17</v>
      </c>
      <c r="S57" s="17">
        <f t="shared" si="16"/>
        <v>10</v>
      </c>
      <c r="T57" s="17">
        <f t="shared" si="16"/>
        <v>0</v>
      </c>
      <c r="U57" s="18">
        <f t="shared" si="16"/>
        <v>0</v>
      </c>
      <c r="V57" s="18">
        <f t="shared" si="16"/>
        <v>10</v>
      </c>
      <c r="W57" s="17">
        <f t="shared" si="16"/>
        <v>0</v>
      </c>
      <c r="X57" s="18">
        <f t="shared" si="16"/>
        <v>0</v>
      </c>
      <c r="Y57" s="34">
        <f t="shared" si="16"/>
        <v>0</v>
      </c>
      <c r="Z57" s="18">
        <f t="shared" si="16"/>
        <v>0</v>
      </c>
      <c r="AA57" s="18">
        <f t="shared" si="16"/>
        <v>0</v>
      </c>
      <c r="AB57" s="90">
        <f t="shared" si="10"/>
        <v>17</v>
      </c>
      <c r="AC57" s="91">
        <f t="shared" si="11"/>
        <v>10</v>
      </c>
      <c r="AD57" s="92">
        <f t="shared" si="12"/>
        <v>0</v>
      </c>
      <c r="AE57" s="93">
        <f t="shared" si="13"/>
        <v>0</v>
      </c>
    </row>
    <row r="58" spans="1:52" ht="15" customHeight="1">
      <c r="A58" s="516"/>
      <c r="B58" s="513" t="s">
        <v>9</v>
      </c>
      <c r="C58" s="513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C4+C10+C16+C22+C28+C34+C40+C46+C52</f>
        <v>#REF!</v>
      </c>
      <c r="D58" s="517">
        <f>D10+D16+D22+D28+D34+D40+D46+D52</f>
        <v>70560.57810000001</v>
      </c>
      <c r="E58" s="517">
        <f>E10+E16+E22+E28+E34+E40+E46+E52</f>
        <v>54676.668099999995</v>
      </c>
      <c r="F58" s="507">
        <f>F10+F16+F22+F28+F34+F40+F46+F52</f>
        <v>15883.91</v>
      </c>
      <c r="G58" s="84" t="s">
        <v>11</v>
      </c>
      <c r="H58" s="60">
        <f>H52+H46+H40+H34+H28+H22+H16+H10</f>
        <v>2265</v>
      </c>
      <c r="I58" s="61">
        <f aca="true" t="shared" si="17" ref="I58:Z58">I52+I46+I40+I34+I28+I22+I16+I10</f>
        <v>374.02000000000004</v>
      </c>
      <c r="J58" s="60">
        <f t="shared" si="17"/>
        <v>7</v>
      </c>
      <c r="K58" s="61">
        <f t="shared" si="17"/>
        <v>0.17</v>
      </c>
      <c r="L58" s="87">
        <f t="shared" si="4"/>
        <v>374.19000000000005</v>
      </c>
      <c r="M58" s="60">
        <f t="shared" si="17"/>
        <v>3324</v>
      </c>
      <c r="N58" s="61">
        <f t="shared" si="17"/>
        <v>1537.3400000000001</v>
      </c>
      <c r="O58" s="60">
        <f t="shared" si="17"/>
        <v>2</v>
      </c>
      <c r="P58" s="61">
        <f t="shared" si="17"/>
        <v>0.61</v>
      </c>
      <c r="Q58" s="87">
        <f>N58+P58</f>
        <v>1537.95</v>
      </c>
      <c r="R58" s="62">
        <f t="shared" si="17"/>
        <v>2562</v>
      </c>
      <c r="S58" s="61">
        <f t="shared" si="17"/>
        <v>1941.24</v>
      </c>
      <c r="T58" s="62">
        <f t="shared" si="17"/>
        <v>9</v>
      </c>
      <c r="U58" s="61">
        <f t="shared" si="17"/>
        <v>6.539999999999999</v>
      </c>
      <c r="V58" s="87">
        <f>S58+U58</f>
        <v>1947.78</v>
      </c>
      <c r="W58" s="62">
        <f t="shared" si="17"/>
        <v>818</v>
      </c>
      <c r="X58" s="61">
        <f t="shared" si="17"/>
        <v>3847.370000000001</v>
      </c>
      <c r="Y58" s="62">
        <f t="shared" si="17"/>
        <v>26</v>
      </c>
      <c r="Z58" s="61">
        <f t="shared" si="17"/>
        <v>1171.97</v>
      </c>
      <c r="AA58" s="87">
        <f>X58+Z58</f>
        <v>5019.340000000001</v>
      </c>
      <c r="AB58" s="63">
        <f t="shared" si="10"/>
        <v>8969</v>
      </c>
      <c r="AC58" s="64">
        <f t="shared" si="11"/>
        <v>7699.970000000001</v>
      </c>
      <c r="AD58" s="65">
        <f t="shared" si="12"/>
        <v>44</v>
      </c>
      <c r="AE58" s="66">
        <f t="shared" si="13"/>
        <v>1179.29</v>
      </c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</row>
    <row r="59" spans="1:52" ht="15" customHeight="1">
      <c r="A59" s="498"/>
      <c r="B59" s="514"/>
      <c r="C59" s="514"/>
      <c r="D59" s="518"/>
      <c r="E59" s="518"/>
      <c r="F59" s="508"/>
      <c r="G59" s="85" t="s">
        <v>15</v>
      </c>
      <c r="H59" s="67">
        <f aca="true" t="shared" si="18" ref="H59:Z62">H53+H47+H41+H35+H29+H23+H17+H11</f>
        <v>296</v>
      </c>
      <c r="I59" s="68">
        <f t="shared" si="18"/>
        <v>44.9</v>
      </c>
      <c r="J59" s="67">
        <f t="shared" si="18"/>
        <v>0</v>
      </c>
      <c r="K59" s="68">
        <f t="shared" si="18"/>
        <v>0</v>
      </c>
      <c r="L59" s="88">
        <f t="shared" si="4"/>
        <v>44.9</v>
      </c>
      <c r="M59" s="67">
        <f t="shared" si="18"/>
        <v>251</v>
      </c>
      <c r="N59" s="68">
        <f t="shared" si="18"/>
        <v>76.07</v>
      </c>
      <c r="O59" s="67">
        <f t="shared" si="18"/>
        <v>2</v>
      </c>
      <c r="P59" s="68">
        <f t="shared" si="18"/>
        <v>0.795</v>
      </c>
      <c r="Q59" s="88">
        <f>N59+P59</f>
        <v>76.865</v>
      </c>
      <c r="R59" s="69">
        <f t="shared" si="18"/>
        <v>119</v>
      </c>
      <c r="S59" s="70">
        <f t="shared" si="18"/>
        <v>77.57</v>
      </c>
      <c r="T59" s="69">
        <f t="shared" si="18"/>
        <v>0</v>
      </c>
      <c r="U59" s="70">
        <f t="shared" si="18"/>
        <v>0</v>
      </c>
      <c r="V59" s="88">
        <f>S59+U59</f>
        <v>77.57</v>
      </c>
      <c r="W59" s="69">
        <f t="shared" si="18"/>
        <v>8</v>
      </c>
      <c r="X59" s="70">
        <f t="shared" si="18"/>
        <v>36.15</v>
      </c>
      <c r="Y59" s="69">
        <f t="shared" si="18"/>
        <v>0</v>
      </c>
      <c r="Z59" s="70">
        <f t="shared" si="18"/>
        <v>0</v>
      </c>
      <c r="AA59" s="88">
        <f>X59+Z59</f>
        <v>36.15</v>
      </c>
      <c r="AB59" s="71">
        <f t="shared" si="10"/>
        <v>674</v>
      </c>
      <c r="AC59" s="72">
        <f t="shared" si="11"/>
        <v>234.69</v>
      </c>
      <c r="AD59" s="73">
        <f t="shared" si="12"/>
        <v>2</v>
      </c>
      <c r="AE59" s="74">
        <f t="shared" si="13"/>
        <v>0.795</v>
      </c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</row>
    <row r="60" spans="1:52" ht="15" customHeight="1">
      <c r="A60" s="498"/>
      <c r="B60" s="514"/>
      <c r="C60" s="514"/>
      <c r="D60" s="518"/>
      <c r="E60" s="518"/>
      <c r="F60" s="508"/>
      <c r="G60" s="85" t="s">
        <v>12</v>
      </c>
      <c r="H60" s="67">
        <f t="shared" si="18"/>
        <v>0</v>
      </c>
      <c r="I60" s="68">
        <f t="shared" si="18"/>
        <v>0</v>
      </c>
      <c r="J60" s="67">
        <f t="shared" si="18"/>
        <v>0</v>
      </c>
      <c r="K60" s="68">
        <f t="shared" si="18"/>
        <v>0</v>
      </c>
      <c r="L60" s="88">
        <f t="shared" si="4"/>
        <v>0</v>
      </c>
      <c r="M60" s="67">
        <f t="shared" si="18"/>
        <v>0</v>
      </c>
      <c r="N60" s="68">
        <f t="shared" si="18"/>
        <v>0</v>
      </c>
      <c r="O60" s="67">
        <f t="shared" si="18"/>
        <v>0</v>
      </c>
      <c r="P60" s="68">
        <f t="shared" si="18"/>
        <v>0</v>
      </c>
      <c r="Q60" s="88">
        <f>N60+P60</f>
        <v>0</v>
      </c>
      <c r="R60" s="69">
        <f t="shared" si="18"/>
        <v>0</v>
      </c>
      <c r="S60" s="70">
        <f t="shared" si="18"/>
        <v>0</v>
      </c>
      <c r="T60" s="69">
        <f t="shared" si="18"/>
        <v>0</v>
      </c>
      <c r="U60" s="70">
        <f t="shared" si="18"/>
        <v>0</v>
      </c>
      <c r="V60" s="88">
        <f>S60+U60</f>
        <v>0</v>
      </c>
      <c r="W60" s="69">
        <f t="shared" si="18"/>
        <v>0</v>
      </c>
      <c r="X60" s="70">
        <f t="shared" si="18"/>
        <v>0</v>
      </c>
      <c r="Y60" s="69">
        <f t="shared" si="18"/>
        <v>0</v>
      </c>
      <c r="Z60" s="70">
        <f t="shared" si="18"/>
        <v>0</v>
      </c>
      <c r="AA60" s="88">
        <f>X60+Z60</f>
        <v>0</v>
      </c>
      <c r="AB60" s="71">
        <f t="shared" si="10"/>
        <v>0</v>
      </c>
      <c r="AC60" s="72">
        <f t="shared" si="11"/>
        <v>0</v>
      </c>
      <c r="AD60" s="73">
        <f t="shared" si="12"/>
        <v>0</v>
      </c>
      <c r="AE60" s="74">
        <f t="shared" si="13"/>
        <v>0</v>
      </c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</row>
    <row r="61" spans="1:52" ht="15" customHeight="1">
      <c r="A61" s="498"/>
      <c r="B61" s="514"/>
      <c r="C61" s="514"/>
      <c r="D61" s="518"/>
      <c r="E61" s="518"/>
      <c r="F61" s="508"/>
      <c r="G61" s="85" t="s">
        <v>13</v>
      </c>
      <c r="H61" s="67">
        <f t="shared" si="18"/>
        <v>0</v>
      </c>
      <c r="I61" s="68">
        <f t="shared" si="18"/>
        <v>0</v>
      </c>
      <c r="J61" s="67">
        <f t="shared" si="18"/>
        <v>0</v>
      </c>
      <c r="K61" s="68">
        <f t="shared" si="18"/>
        <v>0</v>
      </c>
      <c r="L61" s="88">
        <f t="shared" si="4"/>
        <v>0</v>
      </c>
      <c r="M61" s="67">
        <f t="shared" si="18"/>
        <v>0</v>
      </c>
      <c r="N61" s="68">
        <f t="shared" si="18"/>
        <v>0</v>
      </c>
      <c r="O61" s="67">
        <f t="shared" si="18"/>
        <v>0</v>
      </c>
      <c r="P61" s="68">
        <f t="shared" si="18"/>
        <v>0</v>
      </c>
      <c r="Q61" s="88">
        <f>N61+P61</f>
        <v>0</v>
      </c>
      <c r="R61" s="69">
        <f t="shared" si="18"/>
        <v>0</v>
      </c>
      <c r="S61" s="70">
        <f t="shared" si="18"/>
        <v>0</v>
      </c>
      <c r="T61" s="69">
        <f t="shared" si="18"/>
        <v>0</v>
      </c>
      <c r="U61" s="70">
        <f t="shared" si="18"/>
        <v>0</v>
      </c>
      <c r="V61" s="88">
        <f>S61+U61</f>
        <v>0</v>
      </c>
      <c r="W61" s="69">
        <f t="shared" si="18"/>
        <v>0</v>
      </c>
      <c r="X61" s="70">
        <f t="shared" si="18"/>
        <v>0</v>
      </c>
      <c r="Y61" s="69">
        <f t="shared" si="18"/>
        <v>0</v>
      </c>
      <c r="Z61" s="70">
        <f t="shared" si="18"/>
        <v>0</v>
      </c>
      <c r="AA61" s="88">
        <f>X61+Z61</f>
        <v>0</v>
      </c>
      <c r="AB61" s="71">
        <f t="shared" si="10"/>
        <v>0</v>
      </c>
      <c r="AC61" s="72">
        <f t="shared" si="11"/>
        <v>0</v>
      </c>
      <c r="AD61" s="73">
        <f t="shared" si="12"/>
        <v>0</v>
      </c>
      <c r="AE61" s="74">
        <f t="shared" si="13"/>
        <v>0</v>
      </c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</row>
    <row r="62" spans="1:52" ht="15" customHeight="1" thickBot="1">
      <c r="A62" s="498"/>
      <c r="B62" s="515"/>
      <c r="C62" s="515"/>
      <c r="D62" s="519"/>
      <c r="E62" s="519"/>
      <c r="F62" s="509"/>
      <c r="G62" s="86" t="s">
        <v>14</v>
      </c>
      <c r="H62" s="75">
        <f t="shared" si="18"/>
        <v>0</v>
      </c>
      <c r="I62" s="76">
        <f t="shared" si="18"/>
        <v>0</v>
      </c>
      <c r="J62" s="75">
        <f t="shared" si="18"/>
        <v>0</v>
      </c>
      <c r="K62" s="76">
        <f t="shared" si="18"/>
        <v>0</v>
      </c>
      <c r="L62" s="89">
        <f t="shared" si="4"/>
        <v>0</v>
      </c>
      <c r="M62" s="75">
        <f t="shared" si="18"/>
        <v>0</v>
      </c>
      <c r="N62" s="76">
        <f t="shared" si="18"/>
        <v>0</v>
      </c>
      <c r="O62" s="75">
        <f t="shared" si="18"/>
        <v>0</v>
      </c>
      <c r="P62" s="76">
        <f t="shared" si="18"/>
        <v>0</v>
      </c>
      <c r="Q62" s="89">
        <f>N62+P62</f>
        <v>0</v>
      </c>
      <c r="R62" s="77">
        <f t="shared" si="18"/>
        <v>0</v>
      </c>
      <c r="S62" s="78">
        <f t="shared" si="18"/>
        <v>0</v>
      </c>
      <c r="T62" s="77">
        <f t="shared" si="18"/>
        <v>0</v>
      </c>
      <c r="U62" s="78">
        <f t="shared" si="18"/>
        <v>0</v>
      </c>
      <c r="V62" s="89">
        <f>S62+U62</f>
        <v>0</v>
      </c>
      <c r="W62" s="77">
        <f t="shared" si="18"/>
        <v>0</v>
      </c>
      <c r="X62" s="78">
        <f t="shared" si="18"/>
        <v>0</v>
      </c>
      <c r="Y62" s="79">
        <f t="shared" si="18"/>
        <v>0</v>
      </c>
      <c r="Z62" s="78">
        <f t="shared" si="18"/>
        <v>0</v>
      </c>
      <c r="AA62" s="89">
        <f>X62+Z62</f>
        <v>0</v>
      </c>
      <c r="AB62" s="80">
        <f t="shared" si="10"/>
        <v>0</v>
      </c>
      <c r="AC62" s="81">
        <f t="shared" si="11"/>
        <v>0</v>
      </c>
      <c r="AD62" s="82">
        <f t="shared" si="12"/>
        <v>0</v>
      </c>
      <c r="AE62" s="83">
        <f t="shared" si="13"/>
        <v>0</v>
      </c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</row>
    <row r="63" spans="1:31" s="26" customFormat="1" ht="15" customHeight="1" thickBot="1">
      <c r="A63" s="499"/>
      <c r="B63" s="505" t="s">
        <v>9</v>
      </c>
      <c r="C63" s="506"/>
      <c r="D63" s="506"/>
      <c r="E63" s="506"/>
      <c r="F63" s="506"/>
      <c r="G63" s="17"/>
      <c r="H63" s="34">
        <f>SUM(H58:H62)</f>
        <v>2561</v>
      </c>
      <c r="I63" s="18">
        <f>SUM(I58:I62)</f>
        <v>418.92</v>
      </c>
      <c r="J63" s="17">
        <f>SUM(J58:J62)</f>
        <v>7</v>
      </c>
      <c r="K63" s="18">
        <f>SUM(K58:K62)</f>
        <v>0.17</v>
      </c>
      <c r="L63" s="18">
        <f t="shared" si="4"/>
        <v>419.09000000000003</v>
      </c>
      <c r="M63" s="34">
        <f aca="true" t="shared" si="19" ref="M63:X63">SUM(M58:M62)</f>
        <v>3575</v>
      </c>
      <c r="N63" s="18">
        <f t="shared" si="19"/>
        <v>1613.41</v>
      </c>
      <c r="O63" s="34">
        <f t="shared" si="19"/>
        <v>4</v>
      </c>
      <c r="P63" s="18">
        <f t="shared" si="19"/>
        <v>1.405</v>
      </c>
      <c r="Q63" s="18">
        <f t="shared" si="19"/>
        <v>1614.815</v>
      </c>
      <c r="R63" s="17">
        <f t="shared" si="19"/>
        <v>2681</v>
      </c>
      <c r="S63" s="17">
        <f t="shared" si="19"/>
        <v>2018.81</v>
      </c>
      <c r="T63" s="17">
        <f t="shared" si="19"/>
        <v>9</v>
      </c>
      <c r="U63" s="18">
        <f t="shared" si="19"/>
        <v>6.539999999999999</v>
      </c>
      <c r="V63" s="18">
        <f t="shared" si="19"/>
        <v>2025.35</v>
      </c>
      <c r="W63" s="17">
        <f t="shared" si="19"/>
        <v>826</v>
      </c>
      <c r="X63" s="18">
        <f t="shared" si="19"/>
        <v>3883.520000000001</v>
      </c>
      <c r="Y63" s="34">
        <f>SUM(Y58:Y62)</f>
        <v>26</v>
      </c>
      <c r="Z63" s="18">
        <f>SUM(Z58:Z62)</f>
        <v>1171.97</v>
      </c>
      <c r="AA63" s="18">
        <f>SUM(AA58:AA62)</f>
        <v>5055.490000000001</v>
      </c>
      <c r="AB63" s="90">
        <f t="shared" si="10"/>
        <v>9643</v>
      </c>
      <c r="AC63" s="91">
        <f t="shared" si="11"/>
        <v>7934.660000000002</v>
      </c>
      <c r="AD63" s="92">
        <f t="shared" si="12"/>
        <v>46</v>
      </c>
      <c r="AE63" s="93">
        <f t="shared" si="13"/>
        <v>1180.085</v>
      </c>
    </row>
    <row r="66" ht="13.5">
      <c r="AB66" s="35"/>
    </row>
    <row r="67" spans="8:32" ht="13.5">
      <c r="H67" s="249"/>
      <c r="I67" s="249"/>
      <c r="J67" s="249"/>
      <c r="K67" s="249"/>
      <c r="L67" s="249"/>
      <c r="M67" s="249"/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49"/>
      <c r="AA67" s="249"/>
      <c r="AB67" s="249"/>
      <c r="AC67" s="249"/>
      <c r="AD67" s="249"/>
      <c r="AE67" s="249"/>
      <c r="AF67" s="249"/>
    </row>
  </sheetData>
  <sheetProtection/>
  <mergeCells count="95">
    <mergeCell ref="AD1:AE1"/>
    <mergeCell ref="A2:AA2"/>
    <mergeCell ref="A3:AA3"/>
    <mergeCell ref="A4:AA4"/>
    <mergeCell ref="A5:A8"/>
    <mergeCell ref="B5:B8"/>
    <mergeCell ref="C5:C8"/>
    <mergeCell ref="D5:AE5"/>
    <mergeCell ref="D6:D8"/>
    <mergeCell ref="E6:F6"/>
    <mergeCell ref="R6:V6"/>
    <mergeCell ref="W6:AA6"/>
    <mergeCell ref="AB6:AE6"/>
    <mergeCell ref="O7:P7"/>
    <mergeCell ref="Q7:Q8"/>
    <mergeCell ref="R7:S7"/>
    <mergeCell ref="T7:U7"/>
    <mergeCell ref="W7:X7"/>
    <mergeCell ref="Y7:Z7"/>
    <mergeCell ref="AA7:AA8"/>
    <mergeCell ref="AB7:AC7"/>
    <mergeCell ref="AD7:AE7"/>
    <mergeCell ref="E7:E8"/>
    <mergeCell ref="F7:F8"/>
    <mergeCell ref="H7:I7"/>
    <mergeCell ref="J7:K7"/>
    <mergeCell ref="L7:L8"/>
    <mergeCell ref="B10:B14"/>
    <mergeCell ref="D10:D14"/>
    <mergeCell ref="E10:E14"/>
    <mergeCell ref="A10:A15"/>
    <mergeCell ref="C10:C14"/>
    <mergeCell ref="V7:V8"/>
    <mergeCell ref="M7:N7"/>
    <mergeCell ref="G6:G8"/>
    <mergeCell ref="H6:L6"/>
    <mergeCell ref="M6:Q6"/>
    <mergeCell ref="A16:A21"/>
    <mergeCell ref="B21:F21"/>
    <mergeCell ref="B16:B20"/>
    <mergeCell ref="C16:C20"/>
    <mergeCell ref="D16:D20"/>
    <mergeCell ref="E16:E20"/>
    <mergeCell ref="A28:A33"/>
    <mergeCell ref="B28:B32"/>
    <mergeCell ref="C28:C32"/>
    <mergeCell ref="D28:D32"/>
    <mergeCell ref="E28:E32"/>
    <mergeCell ref="A22:A27"/>
    <mergeCell ref="B22:B26"/>
    <mergeCell ref="C22:C26"/>
    <mergeCell ref="D22:D26"/>
    <mergeCell ref="E22:E26"/>
    <mergeCell ref="B45:F45"/>
    <mergeCell ref="A34:A39"/>
    <mergeCell ref="B34:B38"/>
    <mergeCell ref="C34:C38"/>
    <mergeCell ref="D34:D38"/>
    <mergeCell ref="E34:E38"/>
    <mergeCell ref="A46:A51"/>
    <mergeCell ref="B46:B50"/>
    <mergeCell ref="C46:C50"/>
    <mergeCell ref="D46:D50"/>
    <mergeCell ref="E46:E50"/>
    <mergeCell ref="A40:A45"/>
    <mergeCell ref="B40:B44"/>
    <mergeCell ref="C40:C44"/>
    <mergeCell ref="D40:D44"/>
    <mergeCell ref="E40:E44"/>
    <mergeCell ref="B15:F15"/>
    <mergeCell ref="F22:F26"/>
    <mergeCell ref="F16:F20"/>
    <mergeCell ref="F10:F14"/>
    <mergeCell ref="A58:A63"/>
    <mergeCell ref="B58:B62"/>
    <mergeCell ref="C58:C62"/>
    <mergeCell ref="D58:D62"/>
    <mergeCell ref="E58:E62"/>
    <mergeCell ref="A52:A57"/>
    <mergeCell ref="B27:F27"/>
    <mergeCell ref="B33:F33"/>
    <mergeCell ref="B39:F39"/>
    <mergeCell ref="F40:F44"/>
    <mergeCell ref="F34:F38"/>
    <mergeCell ref="F28:F32"/>
    <mergeCell ref="B51:F51"/>
    <mergeCell ref="B57:F57"/>
    <mergeCell ref="B63:F63"/>
    <mergeCell ref="F58:F62"/>
    <mergeCell ref="F52:F56"/>
    <mergeCell ref="F46:F50"/>
    <mergeCell ref="B52:B56"/>
    <mergeCell ref="C52:C56"/>
    <mergeCell ref="D52:D56"/>
    <mergeCell ref="E52:E56"/>
  </mergeCells>
  <printOptions/>
  <pageMargins left="0" right="0" top="0" bottom="0" header="0" footer="0"/>
  <pageSetup horizontalDpi="600" verticalDpi="600" orientation="landscape" paperSize="9" scale="65" r:id="rId1"/>
  <ignoredErrors>
    <ignoredError sqref="H15 I15:K15 R15:S15 T15:X15 Y15:Z15" formulaRange="1"/>
    <ignoredError sqref="L15:N15 AA15 O15:Q15" formula="1" formulaRange="1"/>
    <ignoredError sqref="L21:L63 Q21:Q63 AA51:AA63 AA45 AA10:AA14 AA16:AA39 V21:V39 V51:V63 V45:V5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AG51"/>
  <sheetViews>
    <sheetView zoomScalePageLayoutView="0" workbookViewId="0" topLeftCell="A28">
      <selection activeCell="G67" sqref="G67"/>
    </sheetView>
  </sheetViews>
  <sheetFormatPr defaultColWidth="9.140625" defaultRowHeight="12.75"/>
  <cols>
    <col min="1" max="1" width="5.421875" style="45" customWidth="1"/>
    <col min="2" max="2" width="15.00390625" style="45" customWidth="1"/>
    <col min="3" max="3" width="15.8515625" style="45" customWidth="1"/>
    <col min="4" max="4" width="18.140625" style="45" customWidth="1"/>
    <col min="5" max="5" width="19.57421875" style="45" customWidth="1"/>
    <col min="6" max="6" width="17.00390625" style="45" customWidth="1"/>
    <col min="7" max="7" width="14.57421875" style="45" customWidth="1"/>
    <col min="8" max="8" width="11.8515625" style="46" customWidth="1"/>
    <col min="9" max="11" width="8.28125" style="46" customWidth="1"/>
    <col min="12" max="12" width="11.7109375" style="46" customWidth="1"/>
    <col min="13" max="16" width="8.28125" style="46" customWidth="1"/>
    <col min="17" max="17" width="11.7109375" style="46" customWidth="1"/>
    <col min="18" max="18" width="9.7109375" style="46" customWidth="1"/>
    <col min="19" max="19" width="9.28125" style="46" customWidth="1"/>
    <col min="20" max="21" width="8.28125" style="46" customWidth="1"/>
    <col min="22" max="22" width="11.7109375" style="46" customWidth="1"/>
    <col min="23" max="26" width="8.28125" style="46" customWidth="1"/>
    <col min="27" max="28" width="11.7109375" style="46" customWidth="1"/>
    <col min="29" max="29" width="13.140625" style="45" customWidth="1"/>
    <col min="30" max="31" width="9.28125" style="45" bestFit="1" customWidth="1"/>
    <col min="32" max="16384" width="9.140625" style="45" customWidth="1"/>
  </cols>
  <sheetData>
    <row r="1" spans="30:31" ht="14.25">
      <c r="AD1" s="568" t="s">
        <v>41</v>
      </c>
      <c r="AE1" s="568"/>
    </row>
    <row r="2" spans="1:31" ht="28.5" customHeight="1">
      <c r="A2" s="569" t="s">
        <v>0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69"/>
      <c r="S2" s="569"/>
      <c r="T2" s="569"/>
      <c r="U2" s="569"/>
      <c r="V2" s="569"/>
      <c r="W2" s="569"/>
      <c r="X2" s="569"/>
      <c r="Y2" s="569"/>
      <c r="Z2" s="569"/>
      <c r="AA2" s="569"/>
      <c r="AB2" s="47"/>
      <c r="AC2" s="48"/>
      <c r="AD2" s="48"/>
      <c r="AE2" s="48"/>
    </row>
    <row r="3" spans="1:31" ht="47.25" customHeight="1">
      <c r="A3" s="570" t="s">
        <v>62</v>
      </c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570"/>
      <c r="R3" s="570"/>
      <c r="S3" s="570"/>
      <c r="T3" s="570"/>
      <c r="U3" s="570"/>
      <c r="V3" s="570"/>
      <c r="W3" s="570"/>
      <c r="X3" s="570"/>
      <c r="Y3" s="570"/>
      <c r="Z3" s="570"/>
      <c r="AA3" s="570"/>
      <c r="AB3" s="49"/>
      <c r="AC3" s="48"/>
      <c r="AD3" s="48"/>
      <c r="AE3" s="48"/>
    </row>
    <row r="4" spans="1:31" ht="30.75" customHeight="1" thickBot="1">
      <c r="A4" s="571" t="s">
        <v>43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571"/>
      <c r="P4" s="571"/>
      <c r="Q4" s="571"/>
      <c r="R4" s="571"/>
      <c r="S4" s="571"/>
      <c r="T4" s="571"/>
      <c r="U4" s="571"/>
      <c r="V4" s="571"/>
      <c r="W4" s="571"/>
      <c r="X4" s="571"/>
      <c r="Y4" s="571"/>
      <c r="Z4" s="571"/>
      <c r="AA4" s="571"/>
      <c r="AB4" s="50"/>
      <c r="AC4" s="48"/>
      <c r="AD4" s="48"/>
      <c r="AE4" s="48"/>
    </row>
    <row r="5" spans="1:31" ht="30.75" customHeight="1">
      <c r="A5" s="572" t="s">
        <v>4</v>
      </c>
      <c r="B5" s="575" t="s">
        <v>1</v>
      </c>
      <c r="C5" s="578" t="s">
        <v>44</v>
      </c>
      <c r="D5" s="581" t="s">
        <v>45</v>
      </c>
      <c r="E5" s="582"/>
      <c r="F5" s="582"/>
      <c r="G5" s="582"/>
      <c r="H5" s="582"/>
      <c r="I5" s="582"/>
      <c r="J5" s="582"/>
      <c r="K5" s="582"/>
      <c r="L5" s="582"/>
      <c r="M5" s="582"/>
      <c r="N5" s="582"/>
      <c r="O5" s="582"/>
      <c r="P5" s="582"/>
      <c r="Q5" s="582"/>
      <c r="R5" s="582"/>
      <c r="S5" s="582"/>
      <c r="T5" s="582"/>
      <c r="U5" s="582"/>
      <c r="V5" s="582"/>
      <c r="W5" s="582"/>
      <c r="X5" s="582"/>
      <c r="Y5" s="582"/>
      <c r="Z5" s="582"/>
      <c r="AA5" s="582"/>
      <c r="AB5" s="582"/>
      <c r="AC5" s="582"/>
      <c r="AD5" s="582"/>
      <c r="AE5" s="583"/>
    </row>
    <row r="6" spans="1:31" ht="50.25" customHeight="1" thickBot="1">
      <c r="A6" s="573"/>
      <c r="B6" s="576"/>
      <c r="C6" s="579"/>
      <c r="D6" s="584" t="s">
        <v>46</v>
      </c>
      <c r="E6" s="584" t="s">
        <v>47</v>
      </c>
      <c r="F6" s="586"/>
      <c r="G6" s="603" t="s">
        <v>16</v>
      </c>
      <c r="H6" s="588" t="s">
        <v>48</v>
      </c>
      <c r="I6" s="588"/>
      <c r="J6" s="588"/>
      <c r="K6" s="588"/>
      <c r="L6" s="589"/>
      <c r="M6" s="587" t="s">
        <v>49</v>
      </c>
      <c r="N6" s="588"/>
      <c r="O6" s="588"/>
      <c r="P6" s="588"/>
      <c r="Q6" s="589"/>
      <c r="R6" s="587" t="s">
        <v>50</v>
      </c>
      <c r="S6" s="588"/>
      <c r="T6" s="588"/>
      <c r="U6" s="588"/>
      <c r="V6" s="589"/>
      <c r="W6" s="590" t="s">
        <v>51</v>
      </c>
      <c r="X6" s="590"/>
      <c r="Y6" s="590"/>
      <c r="Z6" s="590"/>
      <c r="AA6" s="591"/>
      <c r="AB6" s="592" t="s">
        <v>52</v>
      </c>
      <c r="AC6" s="592"/>
      <c r="AD6" s="592"/>
      <c r="AE6" s="593"/>
    </row>
    <row r="7" spans="1:31" ht="31.5" customHeight="1">
      <c r="A7" s="573"/>
      <c r="B7" s="576"/>
      <c r="C7" s="579"/>
      <c r="D7" s="584"/>
      <c r="E7" s="599" t="s">
        <v>23</v>
      </c>
      <c r="F7" s="601" t="s">
        <v>22</v>
      </c>
      <c r="G7" s="603"/>
      <c r="H7" s="594" t="s">
        <v>5</v>
      </c>
      <c r="I7" s="598"/>
      <c r="J7" s="594" t="s">
        <v>6</v>
      </c>
      <c r="K7" s="595"/>
      <c r="L7" s="596" t="s">
        <v>10</v>
      </c>
      <c r="M7" s="595" t="s">
        <v>5</v>
      </c>
      <c r="N7" s="598"/>
      <c r="O7" s="594" t="s">
        <v>6</v>
      </c>
      <c r="P7" s="595"/>
      <c r="Q7" s="596" t="s">
        <v>10</v>
      </c>
      <c r="R7" s="595" t="s">
        <v>5</v>
      </c>
      <c r="S7" s="598"/>
      <c r="T7" s="594" t="s">
        <v>6</v>
      </c>
      <c r="U7" s="595"/>
      <c r="V7" s="596" t="s">
        <v>10</v>
      </c>
      <c r="W7" s="595" t="s">
        <v>5</v>
      </c>
      <c r="X7" s="598"/>
      <c r="Y7" s="594" t="s">
        <v>6</v>
      </c>
      <c r="Z7" s="595"/>
      <c r="AA7" s="596" t="s">
        <v>10</v>
      </c>
      <c r="AB7" s="605" t="s">
        <v>5</v>
      </c>
      <c r="AC7" s="606"/>
      <c r="AD7" s="606" t="s">
        <v>6</v>
      </c>
      <c r="AE7" s="607"/>
    </row>
    <row r="8" spans="1:31" ht="52.5" customHeight="1" thickBot="1">
      <c r="A8" s="574"/>
      <c r="B8" s="577"/>
      <c r="C8" s="580"/>
      <c r="D8" s="585"/>
      <c r="E8" s="600"/>
      <c r="F8" s="602"/>
      <c r="G8" s="604"/>
      <c r="H8" s="51" t="s">
        <v>7</v>
      </c>
      <c r="I8" s="52" t="s">
        <v>8</v>
      </c>
      <c r="J8" s="51" t="s">
        <v>7</v>
      </c>
      <c r="K8" s="101" t="s">
        <v>8</v>
      </c>
      <c r="L8" s="597"/>
      <c r="M8" s="106" t="s">
        <v>7</v>
      </c>
      <c r="N8" s="52" t="s">
        <v>8</v>
      </c>
      <c r="O8" s="51" t="s">
        <v>7</v>
      </c>
      <c r="P8" s="101" t="s">
        <v>8</v>
      </c>
      <c r="Q8" s="597"/>
      <c r="R8" s="106" t="s">
        <v>7</v>
      </c>
      <c r="S8" s="52" t="s">
        <v>8</v>
      </c>
      <c r="T8" s="51" t="s">
        <v>7</v>
      </c>
      <c r="U8" s="101" t="s">
        <v>8</v>
      </c>
      <c r="V8" s="597"/>
      <c r="W8" s="106" t="s">
        <v>7</v>
      </c>
      <c r="X8" s="52" t="s">
        <v>8</v>
      </c>
      <c r="Y8" s="51" t="s">
        <v>7</v>
      </c>
      <c r="Z8" s="101" t="s">
        <v>8</v>
      </c>
      <c r="AA8" s="597"/>
      <c r="AB8" s="115" t="s">
        <v>7</v>
      </c>
      <c r="AC8" s="54" t="s">
        <v>8</v>
      </c>
      <c r="AD8" s="53" t="s">
        <v>7</v>
      </c>
      <c r="AE8" s="55" t="s">
        <v>8</v>
      </c>
    </row>
    <row r="9" spans="1:31" ht="15" customHeight="1" thickBot="1">
      <c r="A9" s="56">
        <v>1</v>
      </c>
      <c r="B9" s="57">
        <v>2</v>
      </c>
      <c r="C9" s="58">
        <v>3</v>
      </c>
      <c r="D9" s="56">
        <v>4</v>
      </c>
      <c r="E9" s="56">
        <v>5</v>
      </c>
      <c r="F9" s="57">
        <v>6</v>
      </c>
      <c r="G9" s="255">
        <v>7</v>
      </c>
      <c r="H9" s="256">
        <v>8</v>
      </c>
      <c r="I9" s="255">
        <v>9</v>
      </c>
      <c r="J9" s="256">
        <v>10</v>
      </c>
      <c r="K9" s="257">
        <v>11</v>
      </c>
      <c r="L9" s="59">
        <v>12</v>
      </c>
      <c r="M9" s="258">
        <v>13</v>
      </c>
      <c r="N9" s="256">
        <v>14</v>
      </c>
      <c r="O9" s="255">
        <v>15</v>
      </c>
      <c r="P9" s="259">
        <v>16</v>
      </c>
      <c r="Q9" s="59">
        <v>17</v>
      </c>
      <c r="R9" s="258">
        <v>18</v>
      </c>
      <c r="S9" s="255">
        <v>19</v>
      </c>
      <c r="T9" s="256">
        <v>20</v>
      </c>
      <c r="U9" s="257">
        <v>21</v>
      </c>
      <c r="V9" s="59">
        <v>22</v>
      </c>
      <c r="W9" s="258">
        <v>23</v>
      </c>
      <c r="X9" s="256">
        <v>24</v>
      </c>
      <c r="Y9" s="255">
        <v>25</v>
      </c>
      <c r="Z9" s="259">
        <v>26</v>
      </c>
      <c r="AA9" s="59">
        <v>27</v>
      </c>
      <c r="AB9" s="258">
        <v>28</v>
      </c>
      <c r="AC9" s="255">
        <v>29</v>
      </c>
      <c r="AD9" s="256">
        <v>30</v>
      </c>
      <c r="AE9" s="59">
        <v>31</v>
      </c>
    </row>
    <row r="10" spans="1:31" ht="15" customHeight="1">
      <c r="A10" s="608">
        <v>1</v>
      </c>
      <c r="B10" s="446" t="s">
        <v>63</v>
      </c>
      <c r="C10" s="555">
        <v>54958.7844</v>
      </c>
      <c r="D10" s="558">
        <f>E10+F10</f>
        <v>14649.0241</v>
      </c>
      <c r="E10" s="559">
        <v>14643.41</v>
      </c>
      <c r="F10" s="562">
        <v>5.6141</v>
      </c>
      <c r="G10" s="121" t="s">
        <v>11</v>
      </c>
      <c r="H10" s="116">
        <v>738</v>
      </c>
      <c r="I10" s="61">
        <v>163.8</v>
      </c>
      <c r="J10" s="60"/>
      <c r="K10" s="102"/>
      <c r="L10" s="111">
        <v>163.8</v>
      </c>
      <c r="M10" s="116">
        <v>1045</v>
      </c>
      <c r="N10" s="61">
        <v>553.4</v>
      </c>
      <c r="O10" s="60"/>
      <c r="P10" s="102"/>
      <c r="Q10" s="111">
        <v>553.4</v>
      </c>
      <c r="R10" s="107">
        <v>190</v>
      </c>
      <c r="S10" s="61">
        <v>160</v>
      </c>
      <c r="T10" s="62"/>
      <c r="U10" s="102"/>
      <c r="V10" s="111">
        <v>160</v>
      </c>
      <c r="W10" s="107">
        <v>50</v>
      </c>
      <c r="X10" s="61">
        <v>52</v>
      </c>
      <c r="Y10" s="62"/>
      <c r="Z10" s="102"/>
      <c r="AA10" s="111">
        <v>52</v>
      </c>
      <c r="AB10" s="250">
        <f>H10+M10+R10+W10</f>
        <v>2023</v>
      </c>
      <c r="AC10" s="126">
        <f>L10+Q10+V10+AA10</f>
        <v>929.2</v>
      </c>
      <c r="AD10" s="127">
        <f>J10+O10+T10+Y10</f>
        <v>0</v>
      </c>
      <c r="AE10" s="128">
        <f>K10+P10+U10+Z10</f>
        <v>0</v>
      </c>
    </row>
    <row r="11" spans="1:31" ht="15" customHeight="1">
      <c r="A11" s="609"/>
      <c r="B11" s="556"/>
      <c r="C11" s="556"/>
      <c r="D11" s="556"/>
      <c r="E11" s="560"/>
      <c r="F11" s="563"/>
      <c r="G11" s="122" t="s">
        <v>15</v>
      </c>
      <c r="H11" s="117"/>
      <c r="I11" s="70"/>
      <c r="J11" s="98"/>
      <c r="K11" s="103"/>
      <c r="L11" s="112"/>
      <c r="M11" s="117"/>
      <c r="N11" s="70"/>
      <c r="O11" s="98"/>
      <c r="P11" s="103"/>
      <c r="Q11" s="112"/>
      <c r="R11" s="108"/>
      <c r="S11" s="70"/>
      <c r="T11" s="69"/>
      <c r="U11" s="103"/>
      <c r="V11" s="112"/>
      <c r="W11" s="108"/>
      <c r="X11" s="70"/>
      <c r="Y11" s="69"/>
      <c r="Z11" s="103"/>
      <c r="AA11" s="112"/>
      <c r="AB11" s="251">
        <f aca="true" t="shared" si="0" ref="AB11:AB45">H11+M11+R11+W11</f>
        <v>0</v>
      </c>
      <c r="AC11" s="129">
        <f aca="true" t="shared" si="1" ref="AC11:AC39">L11+Q11+V11+AA11</f>
        <v>0</v>
      </c>
      <c r="AD11" s="130">
        <f aca="true" t="shared" si="2" ref="AD11:AD39">J11+O11+T11+Y11</f>
        <v>0</v>
      </c>
      <c r="AE11" s="131">
        <f aca="true" t="shared" si="3" ref="AE11:AE39">K11+P11+U11+Z11</f>
        <v>0</v>
      </c>
    </row>
    <row r="12" spans="1:31" ht="15" customHeight="1">
      <c r="A12" s="609"/>
      <c r="B12" s="556"/>
      <c r="C12" s="556"/>
      <c r="D12" s="556"/>
      <c r="E12" s="560"/>
      <c r="F12" s="563"/>
      <c r="G12" s="122" t="s">
        <v>12</v>
      </c>
      <c r="H12" s="117">
        <v>92</v>
      </c>
      <c r="I12" s="70">
        <v>13.56</v>
      </c>
      <c r="J12" s="98"/>
      <c r="K12" s="103"/>
      <c r="L12" s="112">
        <v>13.56</v>
      </c>
      <c r="M12" s="117">
        <v>110</v>
      </c>
      <c r="N12" s="70">
        <v>43.6</v>
      </c>
      <c r="O12" s="98"/>
      <c r="P12" s="103"/>
      <c r="Q12" s="112">
        <v>43.6</v>
      </c>
      <c r="R12" s="108">
        <v>150</v>
      </c>
      <c r="S12" s="70">
        <v>150</v>
      </c>
      <c r="T12" s="69"/>
      <c r="U12" s="103"/>
      <c r="V12" s="112">
        <v>150</v>
      </c>
      <c r="W12" s="108"/>
      <c r="X12" s="70"/>
      <c r="Y12" s="69"/>
      <c r="Z12" s="103"/>
      <c r="AA12" s="112"/>
      <c r="AB12" s="251">
        <f t="shared" si="0"/>
        <v>352</v>
      </c>
      <c r="AC12" s="129">
        <f t="shared" si="1"/>
        <v>207.16</v>
      </c>
      <c r="AD12" s="130">
        <f t="shared" si="2"/>
        <v>0</v>
      </c>
      <c r="AE12" s="131">
        <f t="shared" si="3"/>
        <v>0</v>
      </c>
    </row>
    <row r="13" spans="1:31" ht="15" customHeight="1">
      <c r="A13" s="609"/>
      <c r="B13" s="556"/>
      <c r="C13" s="556"/>
      <c r="D13" s="556"/>
      <c r="E13" s="560"/>
      <c r="F13" s="563"/>
      <c r="G13" s="122" t="s">
        <v>13</v>
      </c>
      <c r="H13" s="117"/>
      <c r="I13" s="70"/>
      <c r="J13" s="98"/>
      <c r="K13" s="103"/>
      <c r="L13" s="112"/>
      <c r="M13" s="117"/>
      <c r="N13" s="70"/>
      <c r="O13" s="98"/>
      <c r="P13" s="103"/>
      <c r="Q13" s="112"/>
      <c r="R13" s="108"/>
      <c r="S13" s="70"/>
      <c r="T13" s="69"/>
      <c r="U13" s="103"/>
      <c r="V13" s="112"/>
      <c r="W13" s="108"/>
      <c r="X13" s="70"/>
      <c r="Y13" s="69"/>
      <c r="Z13" s="103"/>
      <c r="AA13" s="112"/>
      <c r="AB13" s="251">
        <f t="shared" si="0"/>
        <v>0</v>
      </c>
      <c r="AC13" s="129">
        <f t="shared" si="1"/>
        <v>0</v>
      </c>
      <c r="AD13" s="130">
        <f t="shared" si="2"/>
        <v>0</v>
      </c>
      <c r="AE13" s="131">
        <f t="shared" si="3"/>
        <v>0</v>
      </c>
    </row>
    <row r="14" spans="1:31" ht="15" customHeight="1" thickBot="1">
      <c r="A14" s="609"/>
      <c r="B14" s="557"/>
      <c r="C14" s="557"/>
      <c r="D14" s="557"/>
      <c r="E14" s="561"/>
      <c r="F14" s="564"/>
      <c r="G14" s="123" t="s">
        <v>14</v>
      </c>
      <c r="H14" s="263"/>
      <c r="I14" s="215"/>
      <c r="J14" s="264"/>
      <c r="K14" s="265"/>
      <c r="L14" s="266"/>
      <c r="M14" s="263"/>
      <c r="N14" s="215"/>
      <c r="O14" s="264"/>
      <c r="P14" s="265"/>
      <c r="Q14" s="266"/>
      <c r="R14" s="267"/>
      <c r="S14" s="215"/>
      <c r="T14" s="214"/>
      <c r="U14" s="265"/>
      <c r="V14" s="266"/>
      <c r="W14" s="267"/>
      <c r="X14" s="215"/>
      <c r="Y14" s="216"/>
      <c r="Z14" s="265"/>
      <c r="AA14" s="113"/>
      <c r="AB14" s="252">
        <f t="shared" si="0"/>
        <v>0</v>
      </c>
      <c r="AC14" s="132">
        <f t="shared" si="1"/>
        <v>0</v>
      </c>
      <c r="AD14" s="133">
        <f t="shared" si="2"/>
        <v>0</v>
      </c>
      <c r="AE14" s="134">
        <f t="shared" si="3"/>
        <v>0</v>
      </c>
    </row>
    <row r="15" spans="1:32" ht="15" customHeight="1" thickBot="1">
      <c r="A15" s="610"/>
      <c r="B15" s="565" t="s">
        <v>9</v>
      </c>
      <c r="C15" s="566"/>
      <c r="D15" s="566"/>
      <c r="E15" s="566"/>
      <c r="F15" s="567"/>
      <c r="G15" s="262"/>
      <c r="H15" s="272">
        <f>SUM(H10:H14)</f>
        <v>830</v>
      </c>
      <c r="I15" s="100">
        <f aca="true" t="shared" si="4" ref="I15:AE15">SUM(I10:I14)</f>
        <v>177.36</v>
      </c>
      <c r="J15" s="100">
        <f t="shared" si="4"/>
        <v>0</v>
      </c>
      <c r="K15" s="100">
        <f t="shared" si="4"/>
        <v>0</v>
      </c>
      <c r="L15" s="100">
        <f t="shared" si="4"/>
        <v>177.36</v>
      </c>
      <c r="M15" s="100">
        <f t="shared" si="4"/>
        <v>1155</v>
      </c>
      <c r="N15" s="100">
        <f t="shared" si="4"/>
        <v>597</v>
      </c>
      <c r="O15" s="100">
        <f t="shared" si="4"/>
        <v>0</v>
      </c>
      <c r="P15" s="100">
        <f t="shared" si="4"/>
        <v>0</v>
      </c>
      <c r="Q15" s="100">
        <f t="shared" si="4"/>
        <v>597</v>
      </c>
      <c r="R15" s="100">
        <f t="shared" si="4"/>
        <v>340</v>
      </c>
      <c r="S15" s="100">
        <f t="shared" si="4"/>
        <v>310</v>
      </c>
      <c r="T15" s="100">
        <f t="shared" si="4"/>
        <v>0</v>
      </c>
      <c r="U15" s="100">
        <f t="shared" si="4"/>
        <v>0</v>
      </c>
      <c r="V15" s="100">
        <f t="shared" si="4"/>
        <v>310</v>
      </c>
      <c r="W15" s="100">
        <f t="shared" si="4"/>
        <v>50</v>
      </c>
      <c r="X15" s="100">
        <f t="shared" si="4"/>
        <v>52</v>
      </c>
      <c r="Y15" s="100">
        <f t="shared" si="4"/>
        <v>0</v>
      </c>
      <c r="Z15" s="276">
        <f t="shared" si="4"/>
        <v>0</v>
      </c>
      <c r="AA15" s="278">
        <f t="shared" si="4"/>
        <v>52</v>
      </c>
      <c r="AB15" s="275">
        <f t="shared" si="0"/>
        <v>2375</v>
      </c>
      <c r="AC15" s="273">
        <f t="shared" si="4"/>
        <v>1136.3600000000001</v>
      </c>
      <c r="AD15" s="273">
        <f t="shared" si="4"/>
        <v>0</v>
      </c>
      <c r="AE15" s="274">
        <f t="shared" si="4"/>
        <v>0</v>
      </c>
      <c r="AF15" s="260"/>
    </row>
    <row r="16" spans="1:31" ht="15" customHeight="1">
      <c r="A16" s="608">
        <v>2</v>
      </c>
      <c r="B16" s="446" t="s">
        <v>64</v>
      </c>
      <c r="C16" s="555">
        <v>103438.5951</v>
      </c>
      <c r="D16" s="558">
        <f>E16+F16</f>
        <v>18113.7539</v>
      </c>
      <c r="E16" s="559">
        <v>18110.3939</v>
      </c>
      <c r="F16" s="562">
        <v>3.36</v>
      </c>
      <c r="G16" s="121" t="s">
        <v>11</v>
      </c>
      <c r="H16" s="268">
        <v>2678</v>
      </c>
      <c r="I16" s="68">
        <v>530.2</v>
      </c>
      <c r="J16" s="67"/>
      <c r="K16" s="269"/>
      <c r="L16" s="270">
        <v>530.2</v>
      </c>
      <c r="M16" s="271">
        <v>3195</v>
      </c>
      <c r="N16" s="68">
        <v>1210</v>
      </c>
      <c r="O16" s="139"/>
      <c r="P16" s="269"/>
      <c r="Q16" s="270">
        <v>1210</v>
      </c>
      <c r="R16" s="271">
        <v>750</v>
      </c>
      <c r="S16" s="68">
        <v>735</v>
      </c>
      <c r="T16" s="139"/>
      <c r="U16" s="269"/>
      <c r="V16" s="270">
        <v>735</v>
      </c>
      <c r="W16" s="271">
        <v>8</v>
      </c>
      <c r="X16" s="68">
        <v>8.5</v>
      </c>
      <c r="Y16" s="139"/>
      <c r="Z16" s="269"/>
      <c r="AA16" s="270">
        <v>8.5</v>
      </c>
      <c r="AB16" s="250">
        <f t="shared" si="0"/>
        <v>6631</v>
      </c>
      <c r="AC16" s="126">
        <f t="shared" si="1"/>
        <v>2483.7</v>
      </c>
      <c r="AD16" s="127">
        <f t="shared" si="2"/>
        <v>0</v>
      </c>
      <c r="AE16" s="128">
        <f t="shared" si="3"/>
        <v>0</v>
      </c>
    </row>
    <row r="17" spans="1:31" ht="15" customHeight="1">
      <c r="A17" s="609"/>
      <c r="B17" s="556"/>
      <c r="C17" s="556"/>
      <c r="D17" s="556"/>
      <c r="E17" s="560"/>
      <c r="F17" s="563"/>
      <c r="G17" s="122" t="s">
        <v>15</v>
      </c>
      <c r="H17" s="117"/>
      <c r="I17" s="70"/>
      <c r="J17" s="98"/>
      <c r="K17" s="103"/>
      <c r="L17" s="112"/>
      <c r="M17" s="108"/>
      <c r="N17" s="70"/>
      <c r="O17" s="69"/>
      <c r="P17" s="103"/>
      <c r="Q17" s="112"/>
      <c r="R17" s="108"/>
      <c r="S17" s="70"/>
      <c r="T17" s="69"/>
      <c r="U17" s="103"/>
      <c r="V17" s="112"/>
      <c r="W17" s="108"/>
      <c r="X17" s="70"/>
      <c r="Y17" s="69"/>
      <c r="Z17" s="103"/>
      <c r="AA17" s="112"/>
      <c r="AB17" s="251">
        <f t="shared" si="0"/>
        <v>0</v>
      </c>
      <c r="AC17" s="129">
        <f t="shared" si="1"/>
        <v>0</v>
      </c>
      <c r="AD17" s="130">
        <f t="shared" si="2"/>
        <v>0</v>
      </c>
      <c r="AE17" s="131">
        <f t="shared" si="3"/>
        <v>0</v>
      </c>
    </row>
    <row r="18" spans="1:31" ht="15" customHeight="1">
      <c r="A18" s="609"/>
      <c r="B18" s="556"/>
      <c r="C18" s="556"/>
      <c r="D18" s="556"/>
      <c r="E18" s="560"/>
      <c r="F18" s="563"/>
      <c r="G18" s="122" t="s">
        <v>12</v>
      </c>
      <c r="H18" s="117"/>
      <c r="I18" s="70"/>
      <c r="J18" s="98"/>
      <c r="K18" s="103"/>
      <c r="L18" s="112"/>
      <c r="M18" s="108">
        <v>540</v>
      </c>
      <c r="N18" s="70">
        <v>154.3</v>
      </c>
      <c r="O18" s="69"/>
      <c r="P18" s="103"/>
      <c r="Q18" s="112">
        <v>154.3</v>
      </c>
      <c r="R18" s="108"/>
      <c r="S18" s="70"/>
      <c r="T18" s="69"/>
      <c r="U18" s="103"/>
      <c r="V18" s="112"/>
      <c r="W18" s="108"/>
      <c r="X18" s="70"/>
      <c r="Y18" s="69"/>
      <c r="Z18" s="103"/>
      <c r="AA18" s="112"/>
      <c r="AB18" s="251">
        <f t="shared" si="0"/>
        <v>540</v>
      </c>
      <c r="AC18" s="129">
        <f t="shared" si="1"/>
        <v>154.3</v>
      </c>
      <c r="AD18" s="130">
        <f t="shared" si="2"/>
        <v>0</v>
      </c>
      <c r="AE18" s="131">
        <f t="shared" si="3"/>
        <v>0</v>
      </c>
    </row>
    <row r="19" spans="1:31" ht="15" customHeight="1">
      <c r="A19" s="609"/>
      <c r="B19" s="556"/>
      <c r="C19" s="556"/>
      <c r="D19" s="556"/>
      <c r="E19" s="560"/>
      <c r="F19" s="563"/>
      <c r="G19" s="122" t="s">
        <v>13</v>
      </c>
      <c r="H19" s="117"/>
      <c r="I19" s="70"/>
      <c r="J19" s="98"/>
      <c r="K19" s="103"/>
      <c r="L19" s="112"/>
      <c r="M19" s="108"/>
      <c r="N19" s="70"/>
      <c r="O19" s="69"/>
      <c r="P19" s="103"/>
      <c r="Q19" s="112"/>
      <c r="R19" s="108"/>
      <c r="S19" s="70"/>
      <c r="T19" s="69"/>
      <c r="U19" s="103"/>
      <c r="V19" s="112"/>
      <c r="W19" s="108"/>
      <c r="X19" s="70"/>
      <c r="Y19" s="69"/>
      <c r="Z19" s="103"/>
      <c r="AA19" s="112"/>
      <c r="AB19" s="251">
        <f t="shared" si="0"/>
        <v>0</v>
      </c>
      <c r="AC19" s="129">
        <f t="shared" si="1"/>
        <v>0</v>
      </c>
      <c r="AD19" s="130">
        <f t="shared" si="2"/>
        <v>0</v>
      </c>
      <c r="AE19" s="131">
        <f t="shared" si="3"/>
        <v>0</v>
      </c>
    </row>
    <row r="20" spans="1:31" ht="15" customHeight="1" thickBot="1">
      <c r="A20" s="609"/>
      <c r="B20" s="557"/>
      <c r="C20" s="557"/>
      <c r="D20" s="557"/>
      <c r="E20" s="561"/>
      <c r="F20" s="564"/>
      <c r="G20" s="123" t="s">
        <v>14</v>
      </c>
      <c r="H20" s="118"/>
      <c r="I20" s="78"/>
      <c r="J20" s="99"/>
      <c r="K20" s="104"/>
      <c r="L20" s="113"/>
      <c r="M20" s="109"/>
      <c r="N20" s="78"/>
      <c r="O20" s="77"/>
      <c r="P20" s="104"/>
      <c r="Q20" s="113"/>
      <c r="R20" s="109"/>
      <c r="S20" s="78"/>
      <c r="T20" s="79"/>
      <c r="U20" s="104"/>
      <c r="V20" s="113"/>
      <c r="W20" s="109"/>
      <c r="X20" s="78"/>
      <c r="Y20" s="79"/>
      <c r="Z20" s="104"/>
      <c r="AA20" s="113"/>
      <c r="AB20" s="252">
        <f t="shared" si="0"/>
        <v>0</v>
      </c>
      <c r="AC20" s="132">
        <f t="shared" si="1"/>
        <v>0</v>
      </c>
      <c r="AD20" s="133">
        <f t="shared" si="2"/>
        <v>0</v>
      </c>
      <c r="AE20" s="134">
        <f t="shared" si="3"/>
        <v>0</v>
      </c>
    </row>
    <row r="21" spans="1:32" ht="15" customHeight="1" thickBot="1">
      <c r="A21" s="610"/>
      <c r="B21" s="565" t="s">
        <v>9</v>
      </c>
      <c r="C21" s="566"/>
      <c r="D21" s="566"/>
      <c r="E21" s="566"/>
      <c r="F21" s="567"/>
      <c r="G21" s="120"/>
      <c r="H21" s="119">
        <f>SUM(H16:H20)</f>
        <v>2678</v>
      </c>
      <c r="I21" s="119">
        <f aca="true" t="shared" si="5" ref="I21:AE21">SUM(I16:I20)</f>
        <v>530.2</v>
      </c>
      <c r="J21" s="119">
        <f t="shared" si="5"/>
        <v>0</v>
      </c>
      <c r="K21" s="119">
        <f t="shared" si="5"/>
        <v>0</v>
      </c>
      <c r="L21" s="119">
        <f t="shared" si="5"/>
        <v>530.2</v>
      </c>
      <c r="M21" s="119">
        <f t="shared" si="5"/>
        <v>3735</v>
      </c>
      <c r="N21" s="119">
        <f t="shared" si="5"/>
        <v>1364.3</v>
      </c>
      <c r="O21" s="119">
        <f t="shared" si="5"/>
        <v>0</v>
      </c>
      <c r="P21" s="119">
        <f t="shared" si="5"/>
        <v>0</v>
      </c>
      <c r="Q21" s="119">
        <f t="shared" si="5"/>
        <v>1364.3</v>
      </c>
      <c r="R21" s="119">
        <f t="shared" si="5"/>
        <v>750</v>
      </c>
      <c r="S21" s="119">
        <f t="shared" si="5"/>
        <v>735</v>
      </c>
      <c r="T21" s="119">
        <f t="shared" si="5"/>
        <v>0</v>
      </c>
      <c r="U21" s="119">
        <f t="shared" si="5"/>
        <v>0</v>
      </c>
      <c r="V21" s="119">
        <f t="shared" si="5"/>
        <v>735</v>
      </c>
      <c r="W21" s="119">
        <f t="shared" si="5"/>
        <v>8</v>
      </c>
      <c r="X21" s="119">
        <f t="shared" si="5"/>
        <v>8.5</v>
      </c>
      <c r="Y21" s="119">
        <f t="shared" si="5"/>
        <v>0</v>
      </c>
      <c r="Z21" s="277">
        <f t="shared" si="5"/>
        <v>0</v>
      </c>
      <c r="AA21" s="278">
        <f t="shared" si="5"/>
        <v>8.5</v>
      </c>
      <c r="AB21" s="275">
        <f t="shared" si="0"/>
        <v>7171</v>
      </c>
      <c r="AC21" s="273">
        <f t="shared" si="5"/>
        <v>2638</v>
      </c>
      <c r="AD21" s="273">
        <f t="shared" si="5"/>
        <v>0</v>
      </c>
      <c r="AE21" s="274">
        <f t="shared" si="5"/>
        <v>0</v>
      </c>
      <c r="AF21" s="260"/>
    </row>
    <row r="22" spans="1:31" ht="15" customHeight="1">
      <c r="A22" s="608">
        <v>3</v>
      </c>
      <c r="B22" s="446" t="s">
        <v>65</v>
      </c>
      <c r="C22" s="555">
        <v>31673.8441</v>
      </c>
      <c r="D22" s="558">
        <f>E22+F22</f>
        <v>10133.096799999998</v>
      </c>
      <c r="E22" s="559">
        <v>10049.493799999998</v>
      </c>
      <c r="F22" s="562">
        <v>83.60300000000001</v>
      </c>
      <c r="G22" s="121" t="s">
        <v>11</v>
      </c>
      <c r="H22" s="116">
        <v>859</v>
      </c>
      <c r="I22" s="61">
        <v>24.2</v>
      </c>
      <c r="J22" s="60"/>
      <c r="K22" s="102"/>
      <c r="L22" s="111">
        <v>24.2</v>
      </c>
      <c r="M22" s="107">
        <v>511</v>
      </c>
      <c r="N22" s="61">
        <v>227</v>
      </c>
      <c r="O22" s="62"/>
      <c r="P22" s="102"/>
      <c r="Q22" s="111">
        <v>227</v>
      </c>
      <c r="R22" s="107">
        <v>125</v>
      </c>
      <c r="S22" s="61">
        <v>110</v>
      </c>
      <c r="T22" s="62"/>
      <c r="U22" s="102"/>
      <c r="V22" s="111">
        <v>110</v>
      </c>
      <c r="W22" s="107">
        <v>116</v>
      </c>
      <c r="X22" s="61">
        <v>143</v>
      </c>
      <c r="Y22" s="62"/>
      <c r="Z22" s="102"/>
      <c r="AA22" s="111">
        <v>143</v>
      </c>
      <c r="AB22" s="250">
        <f t="shared" si="0"/>
        <v>1611</v>
      </c>
      <c r="AC22" s="126">
        <f t="shared" si="1"/>
        <v>504.2</v>
      </c>
      <c r="AD22" s="127">
        <f t="shared" si="2"/>
        <v>0</v>
      </c>
      <c r="AE22" s="128">
        <f t="shared" si="3"/>
        <v>0</v>
      </c>
    </row>
    <row r="23" spans="1:31" ht="15" customHeight="1">
      <c r="A23" s="609"/>
      <c r="B23" s="556"/>
      <c r="C23" s="556"/>
      <c r="D23" s="556"/>
      <c r="E23" s="560"/>
      <c r="F23" s="563"/>
      <c r="G23" s="122" t="s">
        <v>15</v>
      </c>
      <c r="H23" s="117"/>
      <c r="I23" s="70"/>
      <c r="J23" s="98"/>
      <c r="K23" s="103"/>
      <c r="L23" s="112"/>
      <c r="M23" s="108"/>
      <c r="N23" s="70"/>
      <c r="O23" s="69"/>
      <c r="P23" s="103"/>
      <c r="Q23" s="112"/>
      <c r="R23" s="108"/>
      <c r="S23" s="70"/>
      <c r="T23" s="69"/>
      <c r="U23" s="103"/>
      <c r="V23" s="112"/>
      <c r="W23" s="108"/>
      <c r="X23" s="70"/>
      <c r="Y23" s="69"/>
      <c r="Z23" s="103"/>
      <c r="AA23" s="112"/>
      <c r="AB23" s="251">
        <f t="shared" si="0"/>
        <v>0</v>
      </c>
      <c r="AC23" s="129">
        <f t="shared" si="1"/>
        <v>0</v>
      </c>
      <c r="AD23" s="130">
        <f t="shared" si="2"/>
        <v>0</v>
      </c>
      <c r="AE23" s="131">
        <f t="shared" si="3"/>
        <v>0</v>
      </c>
    </row>
    <row r="24" spans="1:31" ht="15" customHeight="1">
      <c r="A24" s="609"/>
      <c r="B24" s="556"/>
      <c r="C24" s="556"/>
      <c r="D24" s="556"/>
      <c r="E24" s="560"/>
      <c r="F24" s="563"/>
      <c r="G24" s="122" t="s">
        <v>12</v>
      </c>
      <c r="H24" s="117"/>
      <c r="I24" s="70"/>
      <c r="J24" s="98"/>
      <c r="K24" s="103"/>
      <c r="L24" s="112"/>
      <c r="M24" s="108"/>
      <c r="N24" s="70"/>
      <c r="O24" s="69"/>
      <c r="P24" s="103"/>
      <c r="Q24" s="112"/>
      <c r="R24" s="108">
        <v>300</v>
      </c>
      <c r="S24" s="70">
        <v>300</v>
      </c>
      <c r="T24" s="69"/>
      <c r="U24" s="103"/>
      <c r="V24" s="112">
        <v>300</v>
      </c>
      <c r="W24" s="108">
        <v>14</v>
      </c>
      <c r="X24" s="70">
        <v>20</v>
      </c>
      <c r="Y24" s="69"/>
      <c r="Z24" s="103"/>
      <c r="AA24" s="112">
        <v>20</v>
      </c>
      <c r="AB24" s="251">
        <f t="shared" si="0"/>
        <v>314</v>
      </c>
      <c r="AC24" s="129">
        <f t="shared" si="1"/>
        <v>320</v>
      </c>
      <c r="AD24" s="130">
        <f t="shared" si="2"/>
        <v>0</v>
      </c>
      <c r="AE24" s="131">
        <f t="shared" si="3"/>
        <v>0</v>
      </c>
    </row>
    <row r="25" spans="1:31" ht="15" customHeight="1">
      <c r="A25" s="609"/>
      <c r="B25" s="556"/>
      <c r="C25" s="556"/>
      <c r="D25" s="556"/>
      <c r="E25" s="560"/>
      <c r="F25" s="563"/>
      <c r="G25" s="122" t="s">
        <v>13</v>
      </c>
      <c r="H25" s="117"/>
      <c r="I25" s="70"/>
      <c r="J25" s="98"/>
      <c r="K25" s="103"/>
      <c r="L25" s="112"/>
      <c r="M25" s="108"/>
      <c r="N25" s="70"/>
      <c r="O25" s="69"/>
      <c r="P25" s="103"/>
      <c r="Q25" s="112"/>
      <c r="R25" s="108"/>
      <c r="S25" s="70"/>
      <c r="T25" s="69"/>
      <c r="U25" s="103"/>
      <c r="V25" s="112"/>
      <c r="W25" s="108"/>
      <c r="X25" s="70"/>
      <c r="Y25" s="69"/>
      <c r="Z25" s="103"/>
      <c r="AA25" s="112"/>
      <c r="AB25" s="251">
        <f t="shared" si="0"/>
        <v>0</v>
      </c>
      <c r="AC25" s="129">
        <f t="shared" si="1"/>
        <v>0</v>
      </c>
      <c r="AD25" s="130">
        <f t="shared" si="2"/>
        <v>0</v>
      </c>
      <c r="AE25" s="131">
        <f t="shared" si="3"/>
        <v>0</v>
      </c>
    </row>
    <row r="26" spans="1:31" ht="15" customHeight="1" thickBot="1">
      <c r="A26" s="609"/>
      <c r="B26" s="557"/>
      <c r="C26" s="557"/>
      <c r="D26" s="557"/>
      <c r="E26" s="561"/>
      <c r="F26" s="564"/>
      <c r="G26" s="123" t="s">
        <v>14</v>
      </c>
      <c r="H26" s="118"/>
      <c r="I26" s="78"/>
      <c r="J26" s="99"/>
      <c r="K26" s="104"/>
      <c r="L26" s="113"/>
      <c r="M26" s="109"/>
      <c r="N26" s="78"/>
      <c r="O26" s="77"/>
      <c r="P26" s="104"/>
      <c r="Q26" s="113"/>
      <c r="R26" s="109"/>
      <c r="S26" s="78"/>
      <c r="T26" s="79"/>
      <c r="U26" s="104"/>
      <c r="V26" s="113"/>
      <c r="W26" s="109"/>
      <c r="X26" s="78"/>
      <c r="Y26" s="79"/>
      <c r="Z26" s="104"/>
      <c r="AA26" s="113"/>
      <c r="AB26" s="252">
        <f t="shared" si="0"/>
        <v>0</v>
      </c>
      <c r="AC26" s="132">
        <f t="shared" si="1"/>
        <v>0</v>
      </c>
      <c r="AD26" s="133">
        <f t="shared" si="2"/>
        <v>0</v>
      </c>
      <c r="AE26" s="134">
        <f t="shared" si="3"/>
        <v>0</v>
      </c>
    </row>
    <row r="27" spans="1:32" ht="15" customHeight="1" thickBot="1">
      <c r="A27" s="610"/>
      <c r="B27" s="565" t="s">
        <v>9</v>
      </c>
      <c r="C27" s="566"/>
      <c r="D27" s="566"/>
      <c r="E27" s="566"/>
      <c r="F27" s="567"/>
      <c r="G27" s="120"/>
      <c r="H27" s="119">
        <f>SUM(H22:H26)</f>
        <v>859</v>
      </c>
      <c r="I27" s="119">
        <f aca="true" t="shared" si="6" ref="I27:AE27">SUM(I22:I26)</f>
        <v>24.2</v>
      </c>
      <c r="J27" s="119">
        <f t="shared" si="6"/>
        <v>0</v>
      </c>
      <c r="K27" s="119">
        <f t="shared" si="6"/>
        <v>0</v>
      </c>
      <c r="L27" s="119">
        <f t="shared" si="6"/>
        <v>24.2</v>
      </c>
      <c r="M27" s="119">
        <f t="shared" si="6"/>
        <v>511</v>
      </c>
      <c r="N27" s="119">
        <f t="shared" si="6"/>
        <v>227</v>
      </c>
      <c r="O27" s="119">
        <f t="shared" si="6"/>
        <v>0</v>
      </c>
      <c r="P27" s="119">
        <f t="shared" si="6"/>
        <v>0</v>
      </c>
      <c r="Q27" s="119">
        <f t="shared" si="6"/>
        <v>227</v>
      </c>
      <c r="R27" s="119">
        <f t="shared" si="6"/>
        <v>425</v>
      </c>
      <c r="S27" s="119">
        <f t="shared" si="6"/>
        <v>410</v>
      </c>
      <c r="T27" s="119">
        <f t="shared" si="6"/>
        <v>0</v>
      </c>
      <c r="U27" s="119">
        <f t="shared" si="6"/>
        <v>0</v>
      </c>
      <c r="V27" s="119">
        <f t="shared" si="6"/>
        <v>410</v>
      </c>
      <c r="W27" s="119">
        <f t="shared" si="6"/>
        <v>130</v>
      </c>
      <c r="X27" s="119">
        <f t="shared" si="6"/>
        <v>163</v>
      </c>
      <c r="Y27" s="119">
        <f t="shared" si="6"/>
        <v>0</v>
      </c>
      <c r="Z27" s="119">
        <f t="shared" si="6"/>
        <v>0</v>
      </c>
      <c r="AA27" s="119">
        <f t="shared" si="6"/>
        <v>163</v>
      </c>
      <c r="AB27" s="261">
        <f t="shared" si="6"/>
        <v>1925</v>
      </c>
      <c r="AC27" s="261">
        <f t="shared" si="6"/>
        <v>824.2</v>
      </c>
      <c r="AD27" s="261">
        <f t="shared" si="6"/>
        <v>0</v>
      </c>
      <c r="AE27" s="261">
        <f t="shared" si="6"/>
        <v>0</v>
      </c>
      <c r="AF27" s="260"/>
    </row>
    <row r="28" spans="1:31" ht="15" customHeight="1">
      <c r="A28" s="608">
        <v>4</v>
      </c>
      <c r="B28" s="446" t="s">
        <v>66</v>
      </c>
      <c r="C28" s="555">
        <v>99096.9326</v>
      </c>
      <c r="D28" s="558">
        <f>E28+F28</f>
        <v>15779.748</v>
      </c>
      <c r="E28" s="559">
        <v>15482.4565</v>
      </c>
      <c r="F28" s="562">
        <v>297.2915</v>
      </c>
      <c r="G28" s="121" t="s">
        <v>11</v>
      </c>
      <c r="H28" s="116">
        <v>6</v>
      </c>
      <c r="I28" s="61">
        <v>1</v>
      </c>
      <c r="J28" s="60"/>
      <c r="K28" s="102"/>
      <c r="L28" s="111">
        <v>1</v>
      </c>
      <c r="M28" s="107">
        <v>100</v>
      </c>
      <c r="N28" s="61">
        <v>50</v>
      </c>
      <c r="O28" s="62"/>
      <c r="P28" s="102"/>
      <c r="Q28" s="111">
        <v>50</v>
      </c>
      <c r="R28" s="107">
        <v>335</v>
      </c>
      <c r="S28" s="61">
        <v>292</v>
      </c>
      <c r="T28" s="62"/>
      <c r="U28" s="102"/>
      <c r="V28" s="111">
        <v>292</v>
      </c>
      <c r="W28" s="107">
        <v>84</v>
      </c>
      <c r="X28" s="61">
        <v>187</v>
      </c>
      <c r="Y28" s="62"/>
      <c r="Z28" s="102"/>
      <c r="AA28" s="111">
        <v>187</v>
      </c>
      <c r="AB28" s="250">
        <f t="shared" si="0"/>
        <v>525</v>
      </c>
      <c r="AC28" s="126">
        <f t="shared" si="1"/>
        <v>530</v>
      </c>
      <c r="AD28" s="127">
        <f t="shared" si="2"/>
        <v>0</v>
      </c>
      <c r="AE28" s="128">
        <f t="shared" si="3"/>
        <v>0</v>
      </c>
    </row>
    <row r="29" spans="1:31" ht="15" customHeight="1">
      <c r="A29" s="609"/>
      <c r="B29" s="556"/>
      <c r="C29" s="556"/>
      <c r="D29" s="556"/>
      <c r="E29" s="560"/>
      <c r="F29" s="563"/>
      <c r="G29" s="122" t="s">
        <v>15</v>
      </c>
      <c r="H29" s="117"/>
      <c r="I29" s="70"/>
      <c r="J29" s="98"/>
      <c r="K29" s="103"/>
      <c r="L29" s="112"/>
      <c r="M29" s="108"/>
      <c r="N29" s="70"/>
      <c r="O29" s="69"/>
      <c r="P29" s="103"/>
      <c r="Q29" s="112"/>
      <c r="R29" s="108"/>
      <c r="S29" s="70"/>
      <c r="T29" s="69"/>
      <c r="U29" s="103"/>
      <c r="V29" s="112"/>
      <c r="W29" s="108"/>
      <c r="X29" s="70"/>
      <c r="Y29" s="69"/>
      <c r="Z29" s="103"/>
      <c r="AA29" s="112"/>
      <c r="AB29" s="251">
        <f t="shared" si="0"/>
        <v>0</v>
      </c>
      <c r="AC29" s="129">
        <f t="shared" si="1"/>
        <v>0</v>
      </c>
      <c r="AD29" s="130">
        <f t="shared" si="2"/>
        <v>0</v>
      </c>
      <c r="AE29" s="131">
        <f t="shared" si="3"/>
        <v>0</v>
      </c>
    </row>
    <row r="30" spans="1:31" ht="15" customHeight="1">
      <c r="A30" s="609"/>
      <c r="B30" s="556"/>
      <c r="C30" s="556"/>
      <c r="D30" s="556"/>
      <c r="E30" s="560"/>
      <c r="F30" s="563"/>
      <c r="G30" s="122" t="s">
        <v>12</v>
      </c>
      <c r="H30" s="117"/>
      <c r="I30" s="70"/>
      <c r="J30" s="98"/>
      <c r="K30" s="103"/>
      <c r="L30" s="112"/>
      <c r="M30" s="108"/>
      <c r="N30" s="70"/>
      <c r="O30" s="69"/>
      <c r="P30" s="103"/>
      <c r="Q30" s="112"/>
      <c r="R30" s="108"/>
      <c r="S30" s="70"/>
      <c r="T30" s="69"/>
      <c r="U30" s="103"/>
      <c r="V30" s="112"/>
      <c r="W30" s="108"/>
      <c r="X30" s="70"/>
      <c r="Y30" s="69"/>
      <c r="Z30" s="103"/>
      <c r="AA30" s="112"/>
      <c r="AB30" s="251">
        <f t="shared" si="0"/>
        <v>0</v>
      </c>
      <c r="AC30" s="129">
        <f t="shared" si="1"/>
        <v>0</v>
      </c>
      <c r="AD30" s="130">
        <f t="shared" si="2"/>
        <v>0</v>
      </c>
      <c r="AE30" s="131">
        <f t="shared" si="3"/>
        <v>0</v>
      </c>
    </row>
    <row r="31" spans="1:31" ht="15" customHeight="1">
      <c r="A31" s="609"/>
      <c r="B31" s="556"/>
      <c r="C31" s="556"/>
      <c r="D31" s="556"/>
      <c r="E31" s="560"/>
      <c r="F31" s="563"/>
      <c r="G31" s="122" t="s">
        <v>13</v>
      </c>
      <c r="H31" s="117"/>
      <c r="I31" s="70"/>
      <c r="J31" s="98"/>
      <c r="K31" s="103"/>
      <c r="L31" s="112"/>
      <c r="M31" s="108"/>
      <c r="N31" s="70"/>
      <c r="O31" s="69"/>
      <c r="P31" s="103"/>
      <c r="Q31" s="112"/>
      <c r="R31" s="108"/>
      <c r="S31" s="70"/>
      <c r="T31" s="69"/>
      <c r="U31" s="103"/>
      <c r="V31" s="112"/>
      <c r="W31" s="108"/>
      <c r="X31" s="70"/>
      <c r="Y31" s="69"/>
      <c r="Z31" s="103"/>
      <c r="AA31" s="112"/>
      <c r="AB31" s="251">
        <f t="shared" si="0"/>
        <v>0</v>
      </c>
      <c r="AC31" s="129">
        <f t="shared" si="1"/>
        <v>0</v>
      </c>
      <c r="AD31" s="130">
        <f t="shared" si="2"/>
        <v>0</v>
      </c>
      <c r="AE31" s="131">
        <f t="shared" si="3"/>
        <v>0</v>
      </c>
    </row>
    <row r="32" spans="1:31" ht="15" customHeight="1" thickBot="1">
      <c r="A32" s="609"/>
      <c r="B32" s="557"/>
      <c r="C32" s="557"/>
      <c r="D32" s="557"/>
      <c r="E32" s="561"/>
      <c r="F32" s="564"/>
      <c r="G32" s="123" t="s">
        <v>14</v>
      </c>
      <c r="H32" s="118"/>
      <c r="I32" s="78"/>
      <c r="J32" s="99"/>
      <c r="K32" s="104"/>
      <c r="L32" s="113"/>
      <c r="M32" s="109"/>
      <c r="N32" s="78"/>
      <c r="O32" s="77"/>
      <c r="P32" s="104"/>
      <c r="Q32" s="113"/>
      <c r="R32" s="109"/>
      <c r="S32" s="78"/>
      <c r="T32" s="79"/>
      <c r="U32" s="104"/>
      <c r="V32" s="113"/>
      <c r="W32" s="109"/>
      <c r="X32" s="78"/>
      <c r="Y32" s="79"/>
      <c r="Z32" s="104"/>
      <c r="AA32" s="113"/>
      <c r="AB32" s="252">
        <f t="shared" si="0"/>
        <v>0</v>
      </c>
      <c r="AC32" s="132">
        <f t="shared" si="1"/>
        <v>0</v>
      </c>
      <c r="AD32" s="133">
        <f t="shared" si="2"/>
        <v>0</v>
      </c>
      <c r="AE32" s="134">
        <f t="shared" si="3"/>
        <v>0</v>
      </c>
    </row>
    <row r="33" spans="1:32" ht="15" customHeight="1" thickBot="1">
      <c r="A33" s="610"/>
      <c r="B33" s="565" t="s">
        <v>9</v>
      </c>
      <c r="C33" s="566"/>
      <c r="D33" s="566"/>
      <c r="E33" s="566"/>
      <c r="F33" s="567"/>
      <c r="G33" s="120"/>
      <c r="H33" s="119">
        <f>SUM(H28:H32)</f>
        <v>6</v>
      </c>
      <c r="I33" s="119">
        <f aca="true" t="shared" si="7" ref="I33:AE33">SUM(I28:I32)</f>
        <v>1</v>
      </c>
      <c r="J33" s="119">
        <f t="shared" si="7"/>
        <v>0</v>
      </c>
      <c r="K33" s="119">
        <f t="shared" si="7"/>
        <v>0</v>
      </c>
      <c r="L33" s="119">
        <f t="shared" si="7"/>
        <v>1</v>
      </c>
      <c r="M33" s="119">
        <f t="shared" si="7"/>
        <v>100</v>
      </c>
      <c r="N33" s="119">
        <f t="shared" si="7"/>
        <v>50</v>
      </c>
      <c r="O33" s="119">
        <f t="shared" si="7"/>
        <v>0</v>
      </c>
      <c r="P33" s="119">
        <f t="shared" si="7"/>
        <v>0</v>
      </c>
      <c r="Q33" s="119">
        <f t="shared" si="7"/>
        <v>50</v>
      </c>
      <c r="R33" s="119">
        <f t="shared" si="7"/>
        <v>335</v>
      </c>
      <c r="S33" s="119">
        <f t="shared" si="7"/>
        <v>292</v>
      </c>
      <c r="T33" s="119">
        <f t="shared" si="7"/>
        <v>0</v>
      </c>
      <c r="U33" s="119">
        <f t="shared" si="7"/>
        <v>0</v>
      </c>
      <c r="V33" s="119">
        <f t="shared" si="7"/>
        <v>292</v>
      </c>
      <c r="W33" s="119">
        <f t="shared" si="7"/>
        <v>84</v>
      </c>
      <c r="X33" s="119">
        <f t="shared" si="7"/>
        <v>187</v>
      </c>
      <c r="Y33" s="119">
        <f t="shared" si="7"/>
        <v>0</v>
      </c>
      <c r="Z33" s="119">
        <f t="shared" si="7"/>
        <v>0</v>
      </c>
      <c r="AA33" s="119">
        <f t="shared" si="7"/>
        <v>187</v>
      </c>
      <c r="AB33" s="261">
        <f t="shared" si="0"/>
        <v>525</v>
      </c>
      <c r="AC33" s="261">
        <f t="shared" si="7"/>
        <v>530</v>
      </c>
      <c r="AD33" s="261">
        <f t="shared" si="7"/>
        <v>0</v>
      </c>
      <c r="AE33" s="261">
        <f t="shared" si="7"/>
        <v>0</v>
      </c>
      <c r="AF33" s="260"/>
    </row>
    <row r="34" spans="1:31" ht="15" customHeight="1">
      <c r="A34" s="608">
        <v>5</v>
      </c>
      <c r="B34" s="446" t="s">
        <v>67</v>
      </c>
      <c r="C34" s="555">
        <v>55976.67</v>
      </c>
      <c r="D34" s="558">
        <f>E34+F34</f>
        <v>6515.68</v>
      </c>
      <c r="E34" s="559">
        <v>6464.83</v>
      </c>
      <c r="F34" s="562">
        <v>50.85</v>
      </c>
      <c r="G34" s="121" t="s">
        <v>11</v>
      </c>
      <c r="H34" s="116">
        <v>100</v>
      </c>
      <c r="I34" s="61">
        <v>18</v>
      </c>
      <c r="J34" s="60"/>
      <c r="K34" s="102"/>
      <c r="L34" s="111">
        <v>18</v>
      </c>
      <c r="M34" s="107">
        <v>130</v>
      </c>
      <c r="N34" s="61">
        <v>63</v>
      </c>
      <c r="O34" s="62"/>
      <c r="P34" s="102"/>
      <c r="Q34" s="111">
        <v>63</v>
      </c>
      <c r="R34" s="107">
        <v>350</v>
      </c>
      <c r="S34" s="61">
        <v>192</v>
      </c>
      <c r="T34" s="62"/>
      <c r="U34" s="102"/>
      <c r="V34" s="111">
        <v>192</v>
      </c>
      <c r="W34" s="107">
        <v>220</v>
      </c>
      <c r="X34" s="61">
        <v>284</v>
      </c>
      <c r="Y34" s="62"/>
      <c r="Z34" s="102"/>
      <c r="AA34" s="111">
        <v>284</v>
      </c>
      <c r="AB34" s="250">
        <f t="shared" si="0"/>
        <v>800</v>
      </c>
      <c r="AC34" s="126">
        <f t="shared" si="1"/>
        <v>557</v>
      </c>
      <c r="AD34" s="127">
        <f t="shared" si="2"/>
        <v>0</v>
      </c>
      <c r="AE34" s="128">
        <f t="shared" si="3"/>
        <v>0</v>
      </c>
    </row>
    <row r="35" spans="1:31" ht="15" customHeight="1">
      <c r="A35" s="609"/>
      <c r="B35" s="556"/>
      <c r="C35" s="556"/>
      <c r="D35" s="556"/>
      <c r="E35" s="560"/>
      <c r="F35" s="563"/>
      <c r="G35" s="122" t="s">
        <v>15</v>
      </c>
      <c r="H35" s="117"/>
      <c r="I35" s="70"/>
      <c r="J35" s="98"/>
      <c r="K35" s="103"/>
      <c r="L35" s="112"/>
      <c r="M35" s="108"/>
      <c r="N35" s="70"/>
      <c r="O35" s="69"/>
      <c r="P35" s="103"/>
      <c r="Q35" s="112"/>
      <c r="R35" s="108"/>
      <c r="S35" s="70"/>
      <c r="T35" s="69"/>
      <c r="U35" s="103"/>
      <c r="V35" s="112"/>
      <c r="W35" s="108"/>
      <c r="X35" s="70"/>
      <c r="Y35" s="69"/>
      <c r="Z35" s="103"/>
      <c r="AA35" s="112"/>
      <c r="AB35" s="251">
        <f t="shared" si="0"/>
        <v>0</v>
      </c>
      <c r="AC35" s="129">
        <f t="shared" si="1"/>
        <v>0</v>
      </c>
      <c r="AD35" s="130">
        <f t="shared" si="2"/>
        <v>0</v>
      </c>
      <c r="AE35" s="131">
        <f t="shared" si="3"/>
        <v>0</v>
      </c>
    </row>
    <row r="36" spans="1:31" ht="15" customHeight="1">
      <c r="A36" s="609"/>
      <c r="B36" s="556"/>
      <c r="C36" s="556"/>
      <c r="D36" s="556"/>
      <c r="E36" s="560"/>
      <c r="F36" s="563"/>
      <c r="G36" s="122" t="s">
        <v>12</v>
      </c>
      <c r="H36" s="117"/>
      <c r="I36" s="70"/>
      <c r="J36" s="98"/>
      <c r="K36" s="103"/>
      <c r="L36" s="112"/>
      <c r="M36" s="108">
        <v>100</v>
      </c>
      <c r="N36" s="70">
        <v>28</v>
      </c>
      <c r="O36" s="69"/>
      <c r="P36" s="103"/>
      <c r="Q36" s="112">
        <v>28</v>
      </c>
      <c r="R36" s="108">
        <v>30</v>
      </c>
      <c r="S36" s="70">
        <v>30</v>
      </c>
      <c r="T36" s="69"/>
      <c r="U36" s="103"/>
      <c r="V36" s="112">
        <v>30</v>
      </c>
      <c r="W36" s="108">
        <v>125</v>
      </c>
      <c r="X36" s="70">
        <v>184</v>
      </c>
      <c r="Y36" s="69"/>
      <c r="Z36" s="103"/>
      <c r="AA36" s="112">
        <v>184</v>
      </c>
      <c r="AB36" s="251">
        <f t="shared" si="0"/>
        <v>255</v>
      </c>
      <c r="AC36" s="129">
        <f t="shared" si="1"/>
        <v>242</v>
      </c>
      <c r="AD36" s="130">
        <f t="shared" si="2"/>
        <v>0</v>
      </c>
      <c r="AE36" s="131">
        <f t="shared" si="3"/>
        <v>0</v>
      </c>
    </row>
    <row r="37" spans="1:31" ht="15" customHeight="1">
      <c r="A37" s="609"/>
      <c r="B37" s="556"/>
      <c r="C37" s="556"/>
      <c r="D37" s="556"/>
      <c r="E37" s="560"/>
      <c r="F37" s="563"/>
      <c r="G37" s="122" t="s">
        <v>13</v>
      </c>
      <c r="H37" s="117"/>
      <c r="I37" s="70"/>
      <c r="J37" s="98"/>
      <c r="K37" s="103"/>
      <c r="L37" s="112"/>
      <c r="M37" s="108"/>
      <c r="N37" s="70"/>
      <c r="O37" s="69"/>
      <c r="P37" s="103"/>
      <c r="Q37" s="112"/>
      <c r="R37" s="108"/>
      <c r="S37" s="70"/>
      <c r="T37" s="69"/>
      <c r="U37" s="103"/>
      <c r="V37" s="112"/>
      <c r="W37" s="108"/>
      <c r="X37" s="70"/>
      <c r="Y37" s="69"/>
      <c r="Z37" s="103"/>
      <c r="AA37" s="112"/>
      <c r="AB37" s="251">
        <f t="shared" si="0"/>
        <v>0</v>
      </c>
      <c r="AC37" s="129">
        <f t="shared" si="1"/>
        <v>0</v>
      </c>
      <c r="AD37" s="130">
        <f t="shared" si="2"/>
        <v>0</v>
      </c>
      <c r="AE37" s="131">
        <f t="shared" si="3"/>
        <v>0</v>
      </c>
    </row>
    <row r="38" spans="1:31" ht="15" customHeight="1" thickBot="1">
      <c r="A38" s="609"/>
      <c r="B38" s="557"/>
      <c r="C38" s="557"/>
      <c r="D38" s="557"/>
      <c r="E38" s="561"/>
      <c r="F38" s="564"/>
      <c r="G38" s="123" t="s">
        <v>14</v>
      </c>
      <c r="H38" s="118"/>
      <c r="I38" s="78"/>
      <c r="J38" s="99"/>
      <c r="K38" s="104"/>
      <c r="L38" s="113"/>
      <c r="M38" s="109"/>
      <c r="N38" s="78"/>
      <c r="O38" s="77"/>
      <c r="P38" s="104"/>
      <c r="Q38" s="113"/>
      <c r="R38" s="109"/>
      <c r="S38" s="78"/>
      <c r="T38" s="79"/>
      <c r="U38" s="104"/>
      <c r="V38" s="113"/>
      <c r="W38" s="109"/>
      <c r="X38" s="78"/>
      <c r="Y38" s="79"/>
      <c r="Z38" s="104"/>
      <c r="AA38" s="113"/>
      <c r="AB38" s="252">
        <f t="shared" si="0"/>
        <v>0</v>
      </c>
      <c r="AC38" s="132">
        <f t="shared" si="1"/>
        <v>0</v>
      </c>
      <c r="AD38" s="133">
        <f t="shared" si="2"/>
        <v>0</v>
      </c>
      <c r="AE38" s="134">
        <f t="shared" si="3"/>
        <v>0</v>
      </c>
    </row>
    <row r="39" spans="1:32" ht="15" customHeight="1" thickBot="1">
      <c r="A39" s="610"/>
      <c r="B39" s="565" t="s">
        <v>9</v>
      </c>
      <c r="C39" s="566"/>
      <c r="D39" s="566"/>
      <c r="E39" s="566"/>
      <c r="F39" s="567"/>
      <c r="G39" s="120"/>
      <c r="H39" s="119">
        <f>SUM(H34:H38)</f>
        <v>100</v>
      </c>
      <c r="I39" s="18">
        <f aca="true" t="shared" si="8" ref="I39:AA39">SUM(I34:I38)</f>
        <v>18</v>
      </c>
      <c r="J39" s="100">
        <f t="shared" si="8"/>
        <v>0</v>
      </c>
      <c r="K39" s="105">
        <f t="shared" si="8"/>
        <v>0</v>
      </c>
      <c r="L39" s="114">
        <f t="shared" si="8"/>
        <v>18</v>
      </c>
      <c r="M39" s="110">
        <f t="shared" si="8"/>
        <v>230</v>
      </c>
      <c r="N39" s="18">
        <f t="shared" si="8"/>
        <v>91</v>
      </c>
      <c r="O39" s="17">
        <f t="shared" si="8"/>
        <v>0</v>
      </c>
      <c r="P39" s="105">
        <f t="shared" si="8"/>
        <v>0</v>
      </c>
      <c r="Q39" s="114">
        <f t="shared" si="8"/>
        <v>91</v>
      </c>
      <c r="R39" s="110">
        <f t="shared" si="8"/>
        <v>380</v>
      </c>
      <c r="S39" s="18">
        <f t="shared" si="8"/>
        <v>222</v>
      </c>
      <c r="T39" s="17">
        <f t="shared" si="8"/>
        <v>0</v>
      </c>
      <c r="U39" s="105">
        <f t="shared" si="8"/>
        <v>0</v>
      </c>
      <c r="V39" s="114">
        <f t="shared" si="8"/>
        <v>222</v>
      </c>
      <c r="W39" s="110">
        <f t="shared" si="8"/>
        <v>345</v>
      </c>
      <c r="X39" s="18">
        <f t="shared" si="8"/>
        <v>468</v>
      </c>
      <c r="Y39" s="17">
        <f t="shared" si="8"/>
        <v>0</v>
      </c>
      <c r="Z39" s="105">
        <f t="shared" si="8"/>
        <v>0</v>
      </c>
      <c r="AA39" s="114">
        <f t="shared" si="8"/>
        <v>468</v>
      </c>
      <c r="AB39" s="275">
        <f t="shared" si="0"/>
        <v>1055</v>
      </c>
      <c r="AC39" s="273">
        <f t="shared" si="1"/>
        <v>799</v>
      </c>
      <c r="AD39" s="273">
        <f t="shared" si="2"/>
        <v>0</v>
      </c>
      <c r="AE39" s="274">
        <f t="shared" si="3"/>
        <v>0</v>
      </c>
      <c r="AF39" s="260"/>
    </row>
    <row r="40" spans="1:31" ht="15" customHeight="1">
      <c r="A40" s="608"/>
      <c r="B40" s="446"/>
      <c r="C40" s="555">
        <f>C10+C16+C22+C28+C34</f>
        <v>345144.82619999995</v>
      </c>
      <c r="D40" s="558">
        <f>D10+D16+D22+D28+D34</f>
        <v>65191.3028</v>
      </c>
      <c r="E40" s="559">
        <f>E10+E16+E22+E28+E34</f>
        <v>64750.5842</v>
      </c>
      <c r="F40" s="562">
        <f>F10+F16+F22+F28+F34</f>
        <v>440.71860000000004</v>
      </c>
      <c r="G40" s="121" t="s">
        <v>11</v>
      </c>
      <c r="H40" s="116">
        <f>H10+H16+H22+H28+H34</f>
        <v>4381</v>
      </c>
      <c r="I40" s="61">
        <f aca="true" t="shared" si="9" ref="I40:AA40">I10+I16+I22+I28+I34</f>
        <v>737.2</v>
      </c>
      <c r="J40" s="60">
        <f t="shared" si="9"/>
        <v>0</v>
      </c>
      <c r="K40" s="102">
        <f t="shared" si="9"/>
        <v>0</v>
      </c>
      <c r="L40" s="111">
        <f t="shared" si="9"/>
        <v>737.2</v>
      </c>
      <c r="M40" s="107">
        <f t="shared" si="9"/>
        <v>4981</v>
      </c>
      <c r="N40" s="61">
        <f t="shared" si="9"/>
        <v>2103.4</v>
      </c>
      <c r="O40" s="62">
        <f t="shared" si="9"/>
        <v>0</v>
      </c>
      <c r="P40" s="102">
        <f t="shared" si="9"/>
        <v>0</v>
      </c>
      <c r="Q40" s="111">
        <f t="shared" si="9"/>
        <v>2103.4</v>
      </c>
      <c r="R40" s="107">
        <f t="shared" si="9"/>
        <v>1750</v>
      </c>
      <c r="S40" s="61">
        <f t="shared" si="9"/>
        <v>1489</v>
      </c>
      <c r="T40" s="62">
        <f t="shared" si="9"/>
        <v>0</v>
      </c>
      <c r="U40" s="102">
        <f t="shared" si="9"/>
        <v>0</v>
      </c>
      <c r="V40" s="111">
        <f t="shared" si="9"/>
        <v>1489</v>
      </c>
      <c r="W40" s="107">
        <f t="shared" si="9"/>
        <v>478</v>
      </c>
      <c r="X40" s="61">
        <f t="shared" si="9"/>
        <v>674.5</v>
      </c>
      <c r="Y40" s="62">
        <f t="shared" si="9"/>
        <v>0</v>
      </c>
      <c r="Z40" s="102">
        <f t="shared" si="9"/>
        <v>0</v>
      </c>
      <c r="AA40" s="111">
        <f t="shared" si="9"/>
        <v>674.5</v>
      </c>
      <c r="AB40" s="250">
        <f>AB10+AB16+AB22+AB28+AB34</f>
        <v>11590</v>
      </c>
      <c r="AC40" s="126">
        <f>AC10+AC16+AC22+AC28+AC34</f>
        <v>5004.099999999999</v>
      </c>
      <c r="AD40" s="127">
        <f>AD10+AD16+AD22+AD28+AD34</f>
        <v>0</v>
      </c>
      <c r="AE40" s="128">
        <f>AE10+AE16+AE22+AE28+AE34</f>
        <v>0</v>
      </c>
    </row>
    <row r="41" spans="1:31" ht="15" customHeight="1">
      <c r="A41" s="609"/>
      <c r="B41" s="556"/>
      <c r="C41" s="556"/>
      <c r="D41" s="556"/>
      <c r="E41" s="560"/>
      <c r="F41" s="563"/>
      <c r="G41" s="122" t="s">
        <v>15</v>
      </c>
      <c r="H41" s="117"/>
      <c r="I41" s="70"/>
      <c r="J41" s="98"/>
      <c r="K41" s="103"/>
      <c r="L41" s="112"/>
      <c r="M41" s="108"/>
      <c r="N41" s="70"/>
      <c r="O41" s="69"/>
      <c r="P41" s="103"/>
      <c r="Q41" s="112"/>
      <c r="R41" s="108"/>
      <c r="S41" s="70"/>
      <c r="T41" s="69"/>
      <c r="U41" s="103"/>
      <c r="V41" s="112"/>
      <c r="W41" s="108"/>
      <c r="X41" s="70"/>
      <c r="Y41" s="69"/>
      <c r="Z41" s="103"/>
      <c r="AA41" s="112"/>
      <c r="AB41" s="251"/>
      <c r="AC41" s="129"/>
      <c r="AD41" s="130"/>
      <c r="AE41" s="131"/>
    </row>
    <row r="42" spans="1:31" ht="15" customHeight="1">
      <c r="A42" s="609"/>
      <c r="B42" s="556"/>
      <c r="C42" s="556"/>
      <c r="D42" s="556"/>
      <c r="E42" s="560"/>
      <c r="F42" s="563"/>
      <c r="G42" s="122" t="s">
        <v>12</v>
      </c>
      <c r="H42" s="117">
        <f>H12+H18+H24+H30+H36</f>
        <v>92</v>
      </c>
      <c r="I42" s="70">
        <f aca="true" t="shared" si="10" ref="I42:AA42">I12+I18+I24+I30+I36</f>
        <v>13.56</v>
      </c>
      <c r="J42" s="98">
        <f t="shared" si="10"/>
        <v>0</v>
      </c>
      <c r="K42" s="103">
        <f t="shared" si="10"/>
        <v>0</v>
      </c>
      <c r="L42" s="112">
        <f t="shared" si="10"/>
        <v>13.56</v>
      </c>
      <c r="M42" s="108">
        <f t="shared" si="10"/>
        <v>750</v>
      </c>
      <c r="N42" s="70">
        <f t="shared" si="10"/>
        <v>225.9</v>
      </c>
      <c r="O42" s="69">
        <f t="shared" si="10"/>
        <v>0</v>
      </c>
      <c r="P42" s="103">
        <f t="shared" si="10"/>
        <v>0</v>
      </c>
      <c r="Q42" s="112">
        <f t="shared" si="10"/>
        <v>225.9</v>
      </c>
      <c r="R42" s="108">
        <f t="shared" si="10"/>
        <v>480</v>
      </c>
      <c r="S42" s="70">
        <f t="shared" si="10"/>
        <v>480</v>
      </c>
      <c r="T42" s="69">
        <f t="shared" si="10"/>
        <v>0</v>
      </c>
      <c r="U42" s="103">
        <f t="shared" si="10"/>
        <v>0</v>
      </c>
      <c r="V42" s="112">
        <f t="shared" si="10"/>
        <v>480</v>
      </c>
      <c r="W42" s="108">
        <f t="shared" si="10"/>
        <v>139</v>
      </c>
      <c r="X42" s="70">
        <f t="shared" si="10"/>
        <v>204</v>
      </c>
      <c r="Y42" s="69">
        <f t="shared" si="10"/>
        <v>0</v>
      </c>
      <c r="Z42" s="103">
        <f t="shared" si="10"/>
        <v>0</v>
      </c>
      <c r="AA42" s="112">
        <f t="shared" si="10"/>
        <v>204</v>
      </c>
      <c r="AB42" s="251">
        <f>AB12+AB18+AB24+AB30+AB36</f>
        <v>1461</v>
      </c>
      <c r="AC42" s="129">
        <f>AC12+AC18+AC24+AC30+AC36</f>
        <v>923.46</v>
      </c>
      <c r="AD42" s="130">
        <f>AD12+AD18+AD24+AD30+AD36</f>
        <v>0</v>
      </c>
      <c r="AE42" s="131">
        <f>AE12+AE18+AE24+AE30+AE36</f>
        <v>0</v>
      </c>
    </row>
    <row r="43" spans="1:31" ht="15" customHeight="1">
      <c r="A43" s="609"/>
      <c r="B43" s="556"/>
      <c r="C43" s="556"/>
      <c r="D43" s="556"/>
      <c r="E43" s="560"/>
      <c r="F43" s="563"/>
      <c r="G43" s="122" t="s">
        <v>13</v>
      </c>
      <c r="H43" s="117"/>
      <c r="I43" s="70"/>
      <c r="J43" s="98"/>
      <c r="K43" s="103"/>
      <c r="L43" s="112"/>
      <c r="M43" s="108"/>
      <c r="N43" s="70"/>
      <c r="O43" s="69"/>
      <c r="P43" s="103"/>
      <c r="Q43" s="112"/>
      <c r="R43" s="108"/>
      <c r="S43" s="70"/>
      <c r="T43" s="69"/>
      <c r="U43" s="103"/>
      <c r="V43" s="112"/>
      <c r="W43" s="108"/>
      <c r="X43" s="70"/>
      <c r="Y43" s="69"/>
      <c r="Z43" s="103"/>
      <c r="AA43" s="112"/>
      <c r="AB43" s="251"/>
      <c r="AC43" s="129"/>
      <c r="AD43" s="130"/>
      <c r="AE43" s="131"/>
    </row>
    <row r="44" spans="1:31" ht="15" customHeight="1" thickBot="1">
      <c r="A44" s="609"/>
      <c r="B44" s="557"/>
      <c r="C44" s="557"/>
      <c r="D44" s="557"/>
      <c r="E44" s="561"/>
      <c r="F44" s="564"/>
      <c r="G44" s="123" t="s">
        <v>14</v>
      </c>
      <c r="H44" s="118"/>
      <c r="I44" s="78"/>
      <c r="J44" s="99"/>
      <c r="K44" s="104"/>
      <c r="L44" s="113"/>
      <c r="M44" s="109"/>
      <c r="N44" s="78"/>
      <c r="O44" s="77"/>
      <c r="P44" s="104"/>
      <c r="Q44" s="113"/>
      <c r="R44" s="109"/>
      <c r="S44" s="78"/>
      <c r="T44" s="79"/>
      <c r="U44" s="104"/>
      <c r="V44" s="113"/>
      <c r="W44" s="109"/>
      <c r="X44" s="78"/>
      <c r="Y44" s="79"/>
      <c r="Z44" s="104"/>
      <c r="AA44" s="113"/>
      <c r="AB44" s="252"/>
      <c r="AC44" s="132"/>
      <c r="AD44" s="133"/>
      <c r="AE44" s="134"/>
    </row>
    <row r="45" spans="1:32" ht="15" customHeight="1" thickBot="1">
      <c r="A45" s="610"/>
      <c r="B45" s="565" t="s">
        <v>17</v>
      </c>
      <c r="C45" s="566"/>
      <c r="D45" s="566"/>
      <c r="E45" s="566"/>
      <c r="F45" s="567"/>
      <c r="G45" s="120"/>
      <c r="H45" s="261">
        <f>H40+H41+H42+H43+H44</f>
        <v>4473</v>
      </c>
      <c r="I45" s="261">
        <f aca="true" t="shared" si="11" ref="I45:AE45">I40+I41+I42+I43+I44</f>
        <v>750.76</v>
      </c>
      <c r="J45" s="261">
        <f t="shared" si="11"/>
        <v>0</v>
      </c>
      <c r="K45" s="261">
        <f t="shared" si="11"/>
        <v>0</v>
      </c>
      <c r="L45" s="261">
        <f t="shared" si="11"/>
        <v>750.76</v>
      </c>
      <c r="M45" s="261">
        <f t="shared" si="11"/>
        <v>5731</v>
      </c>
      <c r="N45" s="261">
        <f t="shared" si="11"/>
        <v>2329.3</v>
      </c>
      <c r="O45" s="261">
        <f t="shared" si="11"/>
        <v>0</v>
      </c>
      <c r="P45" s="261">
        <f t="shared" si="11"/>
        <v>0</v>
      </c>
      <c r="Q45" s="261">
        <f t="shared" si="11"/>
        <v>2329.3</v>
      </c>
      <c r="R45" s="261">
        <f t="shared" si="11"/>
        <v>2230</v>
      </c>
      <c r="S45" s="261">
        <f t="shared" si="11"/>
        <v>1969</v>
      </c>
      <c r="T45" s="261">
        <f t="shared" si="11"/>
        <v>0</v>
      </c>
      <c r="U45" s="261">
        <f t="shared" si="11"/>
        <v>0</v>
      </c>
      <c r="V45" s="261">
        <f t="shared" si="11"/>
        <v>1969</v>
      </c>
      <c r="W45" s="261">
        <f t="shared" si="11"/>
        <v>617</v>
      </c>
      <c r="X45" s="261">
        <f t="shared" si="11"/>
        <v>878.5</v>
      </c>
      <c r="Y45" s="261">
        <f t="shared" si="11"/>
        <v>0</v>
      </c>
      <c r="Z45" s="279">
        <f t="shared" si="11"/>
        <v>0</v>
      </c>
      <c r="AA45" s="280">
        <f t="shared" si="11"/>
        <v>878.5</v>
      </c>
      <c r="AB45" s="275">
        <f t="shared" si="0"/>
        <v>13051</v>
      </c>
      <c r="AC45" s="281">
        <f t="shared" si="11"/>
        <v>5927.5599999999995</v>
      </c>
      <c r="AD45" s="281">
        <f t="shared" si="11"/>
        <v>0</v>
      </c>
      <c r="AE45" s="282">
        <f t="shared" si="11"/>
        <v>0</v>
      </c>
      <c r="AF45" s="260"/>
    </row>
    <row r="47" ht="13.5">
      <c r="AC47" s="125"/>
    </row>
    <row r="49" spans="29:33" ht="13.5">
      <c r="AC49" s="46"/>
      <c r="AD49" s="46"/>
      <c r="AE49" s="46"/>
      <c r="AF49" s="46"/>
      <c r="AG49" s="46"/>
    </row>
    <row r="51" ht="13.5">
      <c r="AA51" s="254"/>
    </row>
  </sheetData>
  <sheetProtection/>
  <mergeCells count="74">
    <mergeCell ref="B45:F45"/>
    <mergeCell ref="A34:A39"/>
    <mergeCell ref="A40:A45"/>
    <mergeCell ref="D40:D44"/>
    <mergeCell ref="E40:E44"/>
    <mergeCell ref="F40:F44"/>
    <mergeCell ref="B40:B44"/>
    <mergeCell ref="C40:C44"/>
    <mergeCell ref="B27:F27"/>
    <mergeCell ref="A28:A33"/>
    <mergeCell ref="B33:F33"/>
    <mergeCell ref="B39:F39"/>
    <mergeCell ref="A22:A27"/>
    <mergeCell ref="B22:B26"/>
    <mergeCell ref="B28:B32"/>
    <mergeCell ref="B34:B38"/>
    <mergeCell ref="A16:A21"/>
    <mergeCell ref="C28:C32"/>
    <mergeCell ref="D28:D32"/>
    <mergeCell ref="E28:E32"/>
    <mergeCell ref="F28:F32"/>
    <mergeCell ref="C34:C38"/>
    <mergeCell ref="D34:D38"/>
    <mergeCell ref="E34:E38"/>
    <mergeCell ref="F34:F38"/>
    <mergeCell ref="B16:B20"/>
    <mergeCell ref="AA7:AA8"/>
    <mergeCell ref="AB7:AC7"/>
    <mergeCell ref="AD7:AE7"/>
    <mergeCell ref="A10:A15"/>
    <mergeCell ref="B10:B14"/>
    <mergeCell ref="D10:D14"/>
    <mergeCell ref="E10:E14"/>
    <mergeCell ref="F10:F14"/>
    <mergeCell ref="C10:C14"/>
    <mergeCell ref="B15:F15"/>
    <mergeCell ref="E7:E8"/>
    <mergeCell ref="F7:F8"/>
    <mergeCell ref="H7:I7"/>
    <mergeCell ref="J7:K7"/>
    <mergeCell ref="L7:L8"/>
    <mergeCell ref="M7:N7"/>
    <mergeCell ref="G6:G8"/>
    <mergeCell ref="H6:L6"/>
    <mergeCell ref="M6:Q6"/>
    <mergeCell ref="R6:V6"/>
    <mergeCell ref="W6:AA6"/>
    <mergeCell ref="AB6:AE6"/>
    <mergeCell ref="O7:P7"/>
    <mergeCell ref="Q7:Q8"/>
    <mergeCell ref="R7:S7"/>
    <mergeCell ref="T7:U7"/>
    <mergeCell ref="V7:V8"/>
    <mergeCell ref="W7:X7"/>
    <mergeCell ref="Y7:Z7"/>
    <mergeCell ref="AD1:AE1"/>
    <mergeCell ref="A2:AA2"/>
    <mergeCell ref="A3:AA3"/>
    <mergeCell ref="A4:AA4"/>
    <mergeCell ref="A5:A8"/>
    <mergeCell ref="B5:B8"/>
    <mergeCell ref="C5:C8"/>
    <mergeCell ref="D5:AE5"/>
    <mergeCell ref="D6:D8"/>
    <mergeCell ref="E6:F6"/>
    <mergeCell ref="C16:C20"/>
    <mergeCell ref="D16:D20"/>
    <mergeCell ref="E16:E20"/>
    <mergeCell ref="F16:F20"/>
    <mergeCell ref="C22:C26"/>
    <mergeCell ref="D22:D26"/>
    <mergeCell ref="E22:E26"/>
    <mergeCell ref="F22:F26"/>
    <mergeCell ref="B21:F21"/>
  </mergeCells>
  <printOptions/>
  <pageMargins left="0" right="0" top="0" bottom="0" header="0" footer="0"/>
  <pageSetup horizontalDpi="600" verticalDpi="600" orientation="landscape" paperSize="9" scale="65" r:id="rId1"/>
  <ignoredErrors>
    <ignoredError sqref="H39:Q39 R39:V39 AA39 W39:X39 H15:AA15" formulaRange="1"/>
    <ignoredError sqref="AC10:AE14 G33:AA33 AB15 AD33:AE33 AC16:AE26 AD34:AE38 AB21:AB22 AD40:AE44 AC34:AC38 AC40:AC44 AC33 AB39 AB33 AB40:AB45 AB34:AB38 AC45:AE45 AC28:AE32 AB27:AE27" formula="1"/>
    <ignoredError sqref="AC15:AE15 AC39:AE39" formula="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D84"/>
  <sheetViews>
    <sheetView showZeros="0" zoomScale="110" zoomScaleNormal="110" zoomScalePageLayoutView="0" workbookViewId="0" topLeftCell="F70">
      <selection activeCell="AB79" sqref="AB79:AD79"/>
    </sheetView>
  </sheetViews>
  <sheetFormatPr defaultColWidth="9.140625" defaultRowHeight="12.75"/>
  <cols>
    <col min="1" max="1" width="3.421875" style="142" customWidth="1"/>
    <col min="2" max="2" width="15.00390625" style="142" customWidth="1"/>
    <col min="3" max="3" width="16.28125" style="142" customWidth="1"/>
    <col min="4" max="4" width="15.421875" style="142" customWidth="1"/>
    <col min="5" max="5" width="14.57421875" style="142" customWidth="1"/>
    <col min="6" max="6" width="14.140625" style="142" customWidth="1"/>
    <col min="7" max="7" width="8.28125" style="142" customWidth="1"/>
    <col min="8" max="8" width="12.421875" style="152" customWidth="1"/>
    <col min="9" max="9" width="8.28125" style="151" customWidth="1"/>
    <col min="10" max="10" width="8.28125" style="152" customWidth="1"/>
    <col min="11" max="11" width="11.7109375" style="152" customWidth="1"/>
    <col min="12" max="12" width="8.28125" style="151" customWidth="1"/>
    <col min="13" max="13" width="9.421875" style="152" customWidth="1"/>
    <col min="14" max="14" width="8.28125" style="151" customWidth="1"/>
    <col min="15" max="15" width="8.28125" style="152" customWidth="1"/>
    <col min="16" max="16" width="11.7109375" style="152" customWidth="1"/>
    <col min="17" max="17" width="8.28125" style="151" customWidth="1"/>
    <col min="18" max="18" width="8.28125" style="152" customWidth="1"/>
    <col min="19" max="19" width="8.28125" style="151" customWidth="1"/>
    <col min="20" max="20" width="8.28125" style="152" customWidth="1"/>
    <col min="21" max="21" width="11.7109375" style="152" customWidth="1"/>
    <col min="22" max="22" width="8.28125" style="151" customWidth="1"/>
    <col min="23" max="23" width="8.28125" style="152" customWidth="1"/>
    <col min="24" max="24" width="8.28125" style="151" customWidth="1"/>
    <col min="25" max="25" width="8.28125" style="152" customWidth="1"/>
    <col min="26" max="26" width="11.7109375" style="152" customWidth="1"/>
    <col min="27" max="27" width="9.140625" style="151" customWidth="1"/>
    <col min="28" max="28" width="11.57421875" style="152" customWidth="1"/>
    <col min="29" max="29" width="9.140625" style="151" customWidth="1"/>
    <col min="30" max="30" width="9.140625" style="152" customWidth="1"/>
    <col min="31" max="16384" width="9.140625" style="142" customWidth="1"/>
  </cols>
  <sheetData>
    <row r="1" spans="1:30" ht="28.5" customHeight="1">
      <c r="A1" s="636" t="s">
        <v>0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  <c r="T1" s="636"/>
      <c r="U1" s="636"/>
      <c r="V1" s="636"/>
      <c r="W1" s="636"/>
      <c r="X1" s="636"/>
      <c r="Y1" s="636"/>
      <c r="Z1" s="636"/>
      <c r="AA1" s="637" t="s">
        <v>24</v>
      </c>
      <c r="AB1" s="638"/>
      <c r="AC1" s="638"/>
      <c r="AD1" s="638"/>
    </row>
    <row r="2" spans="1:26" ht="47.25" customHeight="1">
      <c r="A2" s="639" t="s">
        <v>68</v>
      </c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  <c r="O2" s="639"/>
      <c r="P2" s="639"/>
      <c r="Q2" s="639"/>
      <c r="R2" s="639"/>
      <c r="S2" s="639"/>
      <c r="T2" s="639"/>
      <c r="U2" s="639"/>
      <c r="V2" s="639"/>
      <c r="W2" s="639"/>
      <c r="X2" s="639"/>
      <c r="Y2" s="639"/>
      <c r="Z2" s="639"/>
    </row>
    <row r="3" spans="1:26" ht="30.75" customHeight="1" thickBot="1">
      <c r="A3" s="640" t="s">
        <v>25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640"/>
      <c r="S3" s="640"/>
      <c r="T3" s="640"/>
      <c r="U3" s="640"/>
      <c r="V3" s="640"/>
      <c r="W3" s="640"/>
      <c r="X3" s="640"/>
      <c r="Y3" s="640"/>
      <c r="Z3" s="640"/>
    </row>
    <row r="4" spans="1:30" ht="36" customHeight="1" thickBot="1">
      <c r="A4" s="641" t="s">
        <v>4</v>
      </c>
      <c r="B4" s="644" t="s">
        <v>1</v>
      </c>
      <c r="C4" s="646" t="s">
        <v>21</v>
      </c>
      <c r="D4" s="648" t="s">
        <v>20</v>
      </c>
      <c r="E4" s="649"/>
      <c r="F4" s="650" t="s">
        <v>16</v>
      </c>
      <c r="G4" s="627" t="s">
        <v>18</v>
      </c>
      <c r="H4" s="628"/>
      <c r="I4" s="628"/>
      <c r="J4" s="628"/>
      <c r="K4" s="629"/>
      <c r="L4" s="627" t="s">
        <v>19</v>
      </c>
      <c r="M4" s="628"/>
      <c r="N4" s="628"/>
      <c r="O4" s="628"/>
      <c r="P4" s="629"/>
      <c r="Q4" s="627" t="s">
        <v>2</v>
      </c>
      <c r="R4" s="628"/>
      <c r="S4" s="628"/>
      <c r="T4" s="628"/>
      <c r="U4" s="629"/>
      <c r="V4" s="630" t="s">
        <v>3</v>
      </c>
      <c r="W4" s="630"/>
      <c r="X4" s="630"/>
      <c r="Y4" s="630"/>
      <c r="Z4" s="627"/>
      <c r="AA4" s="631" t="s">
        <v>9</v>
      </c>
      <c r="AB4" s="631"/>
      <c r="AC4" s="631"/>
      <c r="AD4" s="631"/>
    </row>
    <row r="5" spans="1:30" ht="31.5" customHeight="1">
      <c r="A5" s="642"/>
      <c r="B5" s="645"/>
      <c r="C5" s="647"/>
      <c r="D5" s="632" t="s">
        <v>23</v>
      </c>
      <c r="E5" s="634" t="s">
        <v>22</v>
      </c>
      <c r="F5" s="651"/>
      <c r="G5" s="620" t="s">
        <v>5</v>
      </c>
      <c r="H5" s="621"/>
      <c r="I5" s="620" t="s">
        <v>6</v>
      </c>
      <c r="J5" s="621"/>
      <c r="K5" s="625" t="s">
        <v>10</v>
      </c>
      <c r="L5" s="620" t="s">
        <v>5</v>
      </c>
      <c r="M5" s="621"/>
      <c r="N5" s="620" t="s">
        <v>6</v>
      </c>
      <c r="O5" s="621"/>
      <c r="P5" s="625" t="s">
        <v>10</v>
      </c>
      <c r="Q5" s="620" t="s">
        <v>5</v>
      </c>
      <c r="R5" s="621"/>
      <c r="S5" s="620" t="s">
        <v>6</v>
      </c>
      <c r="T5" s="621"/>
      <c r="U5" s="625" t="s">
        <v>10</v>
      </c>
      <c r="V5" s="620" t="s">
        <v>5</v>
      </c>
      <c r="W5" s="621"/>
      <c r="X5" s="620" t="s">
        <v>6</v>
      </c>
      <c r="Y5" s="621"/>
      <c r="Z5" s="622" t="s">
        <v>10</v>
      </c>
      <c r="AA5" s="624" t="s">
        <v>5</v>
      </c>
      <c r="AB5" s="624"/>
      <c r="AC5" s="624" t="s">
        <v>6</v>
      </c>
      <c r="AD5" s="624"/>
    </row>
    <row r="6" spans="1:30" ht="52.5" customHeight="1" thickBot="1">
      <c r="A6" s="643"/>
      <c r="B6" s="645"/>
      <c r="C6" s="647"/>
      <c r="D6" s="633"/>
      <c r="E6" s="635"/>
      <c r="F6" s="651"/>
      <c r="G6" s="143" t="s">
        <v>7</v>
      </c>
      <c r="H6" s="153" t="s">
        <v>8</v>
      </c>
      <c r="I6" s="154" t="s">
        <v>7</v>
      </c>
      <c r="J6" s="153" t="s">
        <v>8</v>
      </c>
      <c r="K6" s="626"/>
      <c r="L6" s="154" t="s">
        <v>7</v>
      </c>
      <c r="M6" s="153" t="s">
        <v>8</v>
      </c>
      <c r="N6" s="154" t="s">
        <v>7</v>
      </c>
      <c r="O6" s="153" t="s">
        <v>8</v>
      </c>
      <c r="P6" s="626"/>
      <c r="Q6" s="154" t="s">
        <v>7</v>
      </c>
      <c r="R6" s="153" t="s">
        <v>8</v>
      </c>
      <c r="S6" s="154" t="s">
        <v>7</v>
      </c>
      <c r="T6" s="153" t="s">
        <v>8</v>
      </c>
      <c r="U6" s="626"/>
      <c r="V6" s="154" t="s">
        <v>7</v>
      </c>
      <c r="W6" s="153" t="s">
        <v>8</v>
      </c>
      <c r="X6" s="154" t="s">
        <v>7</v>
      </c>
      <c r="Y6" s="153" t="s">
        <v>8</v>
      </c>
      <c r="Z6" s="623"/>
      <c r="AA6" s="175" t="s">
        <v>7</v>
      </c>
      <c r="AB6" s="176" t="s">
        <v>8</v>
      </c>
      <c r="AC6" s="175" t="s">
        <v>7</v>
      </c>
      <c r="AD6" s="176" t="s">
        <v>8</v>
      </c>
    </row>
    <row r="7" spans="1:30" ht="15" customHeight="1" thickBot="1">
      <c r="A7" s="145">
        <v>1</v>
      </c>
      <c r="B7" s="146">
        <v>2</v>
      </c>
      <c r="C7" s="146">
        <v>3</v>
      </c>
      <c r="D7" s="146">
        <v>4</v>
      </c>
      <c r="E7" s="146">
        <v>5</v>
      </c>
      <c r="F7" s="146">
        <v>6</v>
      </c>
      <c r="G7" s="146">
        <v>7</v>
      </c>
      <c r="H7" s="146">
        <v>8</v>
      </c>
      <c r="I7" s="146">
        <v>9</v>
      </c>
      <c r="J7" s="146">
        <v>10</v>
      </c>
      <c r="K7" s="146">
        <v>11</v>
      </c>
      <c r="L7" s="146">
        <v>12</v>
      </c>
      <c r="M7" s="146">
        <v>13</v>
      </c>
      <c r="N7" s="146">
        <v>14</v>
      </c>
      <c r="O7" s="146">
        <v>15</v>
      </c>
      <c r="P7" s="146">
        <v>16</v>
      </c>
      <c r="Q7" s="146">
        <v>17</v>
      </c>
      <c r="R7" s="146">
        <v>18</v>
      </c>
      <c r="S7" s="146">
        <v>19</v>
      </c>
      <c r="T7" s="146">
        <v>20</v>
      </c>
      <c r="U7" s="146">
        <v>21</v>
      </c>
      <c r="V7" s="146">
        <v>22</v>
      </c>
      <c r="W7" s="146">
        <v>23</v>
      </c>
      <c r="X7" s="146">
        <v>24</v>
      </c>
      <c r="Y7" s="146">
        <v>25</v>
      </c>
      <c r="Z7" s="146">
        <v>26</v>
      </c>
      <c r="AA7" s="146">
        <v>27</v>
      </c>
      <c r="AB7" s="146">
        <v>28</v>
      </c>
      <c r="AC7" s="146">
        <v>29</v>
      </c>
      <c r="AD7" s="178">
        <v>30</v>
      </c>
    </row>
    <row r="8" spans="1:30" s="155" customFormat="1" ht="19.5" customHeight="1">
      <c r="A8" s="611">
        <v>1</v>
      </c>
      <c r="B8" s="611" t="s">
        <v>69</v>
      </c>
      <c r="C8" s="615">
        <f>D8+E8</f>
        <v>6099.17</v>
      </c>
      <c r="D8" s="615">
        <v>5939.32</v>
      </c>
      <c r="E8" s="615">
        <v>159.85</v>
      </c>
      <c r="F8" s="177" t="s">
        <v>11</v>
      </c>
      <c r="G8" s="156">
        <v>906</v>
      </c>
      <c r="H8" s="157">
        <v>127.1</v>
      </c>
      <c r="I8" s="156"/>
      <c r="J8" s="157"/>
      <c r="K8" s="158">
        <f>H8+J8</f>
        <v>127.1</v>
      </c>
      <c r="L8" s="156">
        <v>355</v>
      </c>
      <c r="M8" s="157">
        <v>153.4</v>
      </c>
      <c r="N8" s="156">
        <v>1</v>
      </c>
      <c r="O8" s="157">
        <v>0.5</v>
      </c>
      <c r="P8" s="158">
        <f>M8+O8</f>
        <v>153.9</v>
      </c>
      <c r="Q8" s="159">
        <v>259</v>
      </c>
      <c r="R8" s="157">
        <v>210.2</v>
      </c>
      <c r="S8" s="159">
        <v>1</v>
      </c>
      <c r="T8" s="157">
        <v>1</v>
      </c>
      <c r="U8" s="158">
        <f>R8+T8</f>
        <v>211.2</v>
      </c>
      <c r="V8" s="159">
        <v>81</v>
      </c>
      <c r="W8" s="157">
        <v>109.82</v>
      </c>
      <c r="X8" s="159">
        <v>2</v>
      </c>
      <c r="Y8" s="157">
        <v>4.55</v>
      </c>
      <c r="Z8" s="158">
        <f>W8+Y8</f>
        <v>114.36999999999999</v>
      </c>
      <c r="AA8" s="159">
        <f>G8+L8+Q8+V8</f>
        <v>1601</v>
      </c>
      <c r="AB8" s="157">
        <f aca="true" t="shared" si="0" ref="AB8:AD12">H8+M8+R8+W8</f>
        <v>600.52</v>
      </c>
      <c r="AC8" s="159">
        <f t="shared" si="0"/>
        <v>4</v>
      </c>
      <c r="AD8" s="157">
        <f t="shared" si="0"/>
        <v>6.05</v>
      </c>
    </row>
    <row r="9" spans="1:30" s="155" customFormat="1" ht="19.5" customHeight="1">
      <c r="A9" s="612"/>
      <c r="B9" s="612"/>
      <c r="C9" s="616"/>
      <c r="D9" s="616"/>
      <c r="E9" s="616"/>
      <c r="F9" s="174" t="s">
        <v>15</v>
      </c>
      <c r="G9" s="156">
        <v>31</v>
      </c>
      <c r="H9" s="157">
        <v>2.1</v>
      </c>
      <c r="I9" s="156"/>
      <c r="J9" s="157"/>
      <c r="K9" s="162">
        <f>H9+J9</f>
        <v>2.1</v>
      </c>
      <c r="L9" s="156">
        <v>6</v>
      </c>
      <c r="M9" s="157">
        <v>1.8</v>
      </c>
      <c r="N9" s="156"/>
      <c r="O9" s="157"/>
      <c r="P9" s="162">
        <f>M9+O9</f>
        <v>1.8</v>
      </c>
      <c r="Q9" s="163">
        <v>17</v>
      </c>
      <c r="R9" s="129">
        <v>9.8</v>
      </c>
      <c r="S9" s="163"/>
      <c r="T9" s="129"/>
      <c r="U9" s="162">
        <f>R9+T9</f>
        <v>9.8</v>
      </c>
      <c r="V9" s="163">
        <v>6</v>
      </c>
      <c r="W9" s="129">
        <v>6.7</v>
      </c>
      <c r="X9" s="163"/>
      <c r="Y9" s="129"/>
      <c r="Z9" s="162">
        <f>W9+Y9</f>
        <v>6.7</v>
      </c>
      <c r="AA9" s="159">
        <f>G9+L9+Q9+V9</f>
        <v>60</v>
      </c>
      <c r="AB9" s="157">
        <f t="shared" si="0"/>
        <v>20.400000000000002</v>
      </c>
      <c r="AC9" s="159">
        <f t="shared" si="0"/>
        <v>0</v>
      </c>
      <c r="AD9" s="157">
        <f t="shared" si="0"/>
        <v>0</v>
      </c>
    </row>
    <row r="10" spans="1:30" s="155" customFormat="1" ht="19.5" customHeight="1">
      <c r="A10" s="612"/>
      <c r="B10" s="612"/>
      <c r="C10" s="616"/>
      <c r="D10" s="616"/>
      <c r="E10" s="616"/>
      <c r="F10" s="174" t="s">
        <v>12</v>
      </c>
      <c r="G10" s="156"/>
      <c r="H10" s="157"/>
      <c r="I10" s="156"/>
      <c r="J10" s="157"/>
      <c r="K10" s="162">
        <f>H10+J10</f>
        <v>0</v>
      </c>
      <c r="L10" s="156">
        <v>100</v>
      </c>
      <c r="M10" s="157">
        <v>56.3</v>
      </c>
      <c r="N10" s="156"/>
      <c r="O10" s="157"/>
      <c r="P10" s="162">
        <f>M10+O10</f>
        <v>56.3</v>
      </c>
      <c r="Q10" s="163">
        <v>28</v>
      </c>
      <c r="R10" s="129">
        <v>12.6</v>
      </c>
      <c r="S10" s="163"/>
      <c r="T10" s="129"/>
      <c r="U10" s="162">
        <f>R10+T10</f>
        <v>12.6</v>
      </c>
      <c r="V10" s="163">
        <v>15</v>
      </c>
      <c r="W10" s="129">
        <v>11.6</v>
      </c>
      <c r="X10" s="163">
        <v>2</v>
      </c>
      <c r="Y10" s="129">
        <v>8</v>
      </c>
      <c r="Z10" s="162">
        <f>W10+Y10</f>
        <v>19.6</v>
      </c>
      <c r="AA10" s="159">
        <f>G10+L10+Q10+V10</f>
        <v>143</v>
      </c>
      <c r="AB10" s="157">
        <f t="shared" si="0"/>
        <v>80.49999999999999</v>
      </c>
      <c r="AC10" s="159">
        <f t="shared" si="0"/>
        <v>2</v>
      </c>
      <c r="AD10" s="157">
        <f t="shared" si="0"/>
        <v>8</v>
      </c>
    </row>
    <row r="11" spans="1:30" s="155" customFormat="1" ht="19.5" customHeight="1">
      <c r="A11" s="612"/>
      <c r="B11" s="612"/>
      <c r="C11" s="616"/>
      <c r="D11" s="616"/>
      <c r="E11" s="616"/>
      <c r="F11" s="174" t="s">
        <v>13</v>
      </c>
      <c r="G11" s="156"/>
      <c r="H11" s="157"/>
      <c r="I11" s="156"/>
      <c r="J11" s="157"/>
      <c r="K11" s="162">
        <f>H11+J11</f>
        <v>0</v>
      </c>
      <c r="L11" s="156"/>
      <c r="M11" s="157"/>
      <c r="N11" s="156"/>
      <c r="O11" s="157"/>
      <c r="P11" s="162">
        <f>M11+O11</f>
        <v>0</v>
      </c>
      <c r="Q11" s="163"/>
      <c r="R11" s="129"/>
      <c r="S11" s="163"/>
      <c r="T11" s="129"/>
      <c r="U11" s="162">
        <f>R11+T11</f>
        <v>0</v>
      </c>
      <c r="V11" s="163"/>
      <c r="W11" s="129"/>
      <c r="X11" s="163"/>
      <c r="Y11" s="129"/>
      <c r="Z11" s="162">
        <f>W11+Y11</f>
        <v>0</v>
      </c>
      <c r="AA11" s="159">
        <f>G11+L11+Q11+V11</f>
        <v>0</v>
      </c>
      <c r="AB11" s="157">
        <f t="shared" si="0"/>
        <v>0</v>
      </c>
      <c r="AC11" s="159">
        <f t="shared" si="0"/>
        <v>0</v>
      </c>
      <c r="AD11" s="157">
        <f t="shared" si="0"/>
        <v>0</v>
      </c>
    </row>
    <row r="12" spans="1:30" s="155" customFormat="1" ht="19.5" customHeight="1" thickBot="1">
      <c r="A12" s="612"/>
      <c r="B12" s="614"/>
      <c r="C12" s="617"/>
      <c r="D12" s="617"/>
      <c r="E12" s="617"/>
      <c r="F12" s="179" t="s">
        <v>14</v>
      </c>
      <c r="G12" s="180"/>
      <c r="H12" s="181"/>
      <c r="I12" s="180"/>
      <c r="J12" s="181"/>
      <c r="K12" s="182">
        <f>H12+J12</f>
        <v>0</v>
      </c>
      <c r="L12" s="180"/>
      <c r="M12" s="181"/>
      <c r="N12" s="180"/>
      <c r="O12" s="181"/>
      <c r="P12" s="182">
        <f>M12+O12</f>
        <v>0</v>
      </c>
      <c r="Q12" s="183"/>
      <c r="R12" s="184"/>
      <c r="S12" s="183"/>
      <c r="T12" s="184"/>
      <c r="U12" s="182">
        <f>R12+T12</f>
        <v>0</v>
      </c>
      <c r="V12" s="183"/>
      <c r="W12" s="184"/>
      <c r="X12" s="185"/>
      <c r="Y12" s="184"/>
      <c r="Z12" s="182">
        <f>W12+Y12</f>
        <v>0</v>
      </c>
      <c r="AA12" s="159">
        <f>G12+L12+Q12+V12</f>
        <v>0</v>
      </c>
      <c r="AB12" s="157">
        <f t="shared" si="0"/>
        <v>0</v>
      </c>
      <c r="AC12" s="159">
        <f t="shared" si="0"/>
        <v>0</v>
      </c>
      <c r="AD12" s="157">
        <f t="shared" si="0"/>
        <v>0</v>
      </c>
    </row>
    <row r="13" spans="1:30" s="155" customFormat="1" ht="19.5" customHeight="1" thickBot="1">
      <c r="A13" s="613"/>
      <c r="B13" s="618" t="s">
        <v>9</v>
      </c>
      <c r="C13" s="619"/>
      <c r="D13" s="619"/>
      <c r="E13" s="619"/>
      <c r="F13" s="619"/>
      <c r="G13" s="170">
        <f>G8+G9+G10+G11+G12</f>
        <v>937</v>
      </c>
      <c r="H13" s="171">
        <f aca="true" t="shared" si="1" ref="H13:AD13">H8+H9+H10+H11+H12</f>
        <v>129.2</v>
      </c>
      <c r="I13" s="172">
        <f t="shared" si="1"/>
        <v>0</v>
      </c>
      <c r="J13" s="171">
        <f t="shared" si="1"/>
        <v>0</v>
      </c>
      <c r="K13" s="171">
        <f t="shared" si="1"/>
        <v>129.2</v>
      </c>
      <c r="L13" s="170">
        <f t="shared" si="1"/>
        <v>461</v>
      </c>
      <c r="M13" s="171">
        <f t="shared" si="1"/>
        <v>211.5</v>
      </c>
      <c r="N13" s="170">
        <f t="shared" si="1"/>
        <v>1</v>
      </c>
      <c r="O13" s="171">
        <f t="shared" si="1"/>
        <v>0.5</v>
      </c>
      <c r="P13" s="171">
        <f t="shared" si="1"/>
        <v>212</v>
      </c>
      <c r="Q13" s="172">
        <f t="shared" si="1"/>
        <v>304</v>
      </c>
      <c r="R13" s="172">
        <f t="shared" si="1"/>
        <v>232.6</v>
      </c>
      <c r="S13" s="172">
        <f t="shared" si="1"/>
        <v>1</v>
      </c>
      <c r="T13" s="171">
        <f t="shared" si="1"/>
        <v>1</v>
      </c>
      <c r="U13" s="171">
        <f t="shared" si="1"/>
        <v>233.6</v>
      </c>
      <c r="V13" s="172">
        <f t="shared" si="1"/>
        <v>102</v>
      </c>
      <c r="W13" s="171">
        <f t="shared" si="1"/>
        <v>128.12</v>
      </c>
      <c r="X13" s="170">
        <f t="shared" si="1"/>
        <v>4</v>
      </c>
      <c r="Y13" s="171">
        <f t="shared" si="1"/>
        <v>12.55</v>
      </c>
      <c r="Z13" s="171">
        <f t="shared" si="1"/>
        <v>140.67</v>
      </c>
      <c r="AA13" s="172">
        <f t="shared" si="1"/>
        <v>1804</v>
      </c>
      <c r="AB13" s="171">
        <f t="shared" si="1"/>
        <v>701.42</v>
      </c>
      <c r="AC13" s="170">
        <f t="shared" si="1"/>
        <v>6</v>
      </c>
      <c r="AD13" s="173">
        <f t="shared" si="1"/>
        <v>14.05</v>
      </c>
    </row>
    <row r="14" spans="1:30" s="155" customFormat="1" ht="19.5" customHeight="1">
      <c r="A14" s="611">
        <v>2</v>
      </c>
      <c r="B14" s="611" t="s">
        <v>70</v>
      </c>
      <c r="C14" s="615">
        <f>D14+E14</f>
        <v>2253.5099999999998</v>
      </c>
      <c r="D14" s="615">
        <v>2154.91</v>
      </c>
      <c r="E14" s="615">
        <v>98.6</v>
      </c>
      <c r="F14" s="177" t="s">
        <v>11</v>
      </c>
      <c r="G14" s="156">
        <v>55</v>
      </c>
      <c r="H14" s="157">
        <v>9.9</v>
      </c>
      <c r="I14" s="156">
        <v>1</v>
      </c>
      <c r="J14" s="157">
        <v>0.37</v>
      </c>
      <c r="K14" s="158">
        <f>H14+J14</f>
        <v>10.27</v>
      </c>
      <c r="L14" s="156">
        <v>49</v>
      </c>
      <c r="M14" s="157">
        <v>15.4</v>
      </c>
      <c r="N14" s="156"/>
      <c r="O14" s="157"/>
      <c r="P14" s="158">
        <f>M14+O14</f>
        <v>15.4</v>
      </c>
      <c r="Q14" s="159">
        <v>48</v>
      </c>
      <c r="R14" s="157">
        <v>33.5</v>
      </c>
      <c r="S14" s="159">
        <v>1</v>
      </c>
      <c r="T14" s="157">
        <v>13.13</v>
      </c>
      <c r="U14" s="158">
        <f>R14+T14</f>
        <v>46.63</v>
      </c>
      <c r="V14" s="159">
        <v>0</v>
      </c>
      <c r="W14" s="157">
        <v>0</v>
      </c>
      <c r="X14" s="159"/>
      <c r="Y14" s="157"/>
      <c r="Z14" s="158">
        <f>W14+Y14</f>
        <v>0</v>
      </c>
      <c r="AA14" s="159">
        <f aca="true" t="shared" si="2" ref="AA14:AD24">G14+L14+Q14+V14</f>
        <v>152</v>
      </c>
      <c r="AB14" s="157">
        <f t="shared" si="2"/>
        <v>58.8</v>
      </c>
      <c r="AC14" s="160">
        <f t="shared" si="2"/>
        <v>2</v>
      </c>
      <c r="AD14" s="161">
        <f t="shared" si="2"/>
        <v>13.5</v>
      </c>
    </row>
    <row r="15" spans="1:30" s="155" customFormat="1" ht="19.5" customHeight="1">
      <c r="A15" s="612"/>
      <c r="B15" s="612"/>
      <c r="C15" s="616"/>
      <c r="D15" s="616"/>
      <c r="E15" s="616"/>
      <c r="F15" s="174" t="s">
        <v>15</v>
      </c>
      <c r="G15" s="156">
        <v>0</v>
      </c>
      <c r="H15" s="157">
        <v>0</v>
      </c>
      <c r="I15" s="156">
        <v>0</v>
      </c>
      <c r="J15" s="157">
        <v>0</v>
      </c>
      <c r="K15" s="162">
        <f>H15+J15</f>
        <v>0</v>
      </c>
      <c r="L15" s="156">
        <v>0</v>
      </c>
      <c r="M15" s="157">
        <v>0</v>
      </c>
      <c r="N15" s="156">
        <v>0</v>
      </c>
      <c r="O15" s="157">
        <v>0</v>
      </c>
      <c r="P15" s="162">
        <f>M15+O15</f>
        <v>0</v>
      </c>
      <c r="Q15" s="163">
        <v>0</v>
      </c>
      <c r="R15" s="129">
        <v>0</v>
      </c>
      <c r="S15" s="163"/>
      <c r="T15" s="129">
        <v>0</v>
      </c>
      <c r="U15" s="162">
        <f>R15+T15</f>
        <v>0</v>
      </c>
      <c r="V15" s="163">
        <v>0</v>
      </c>
      <c r="W15" s="129">
        <v>0</v>
      </c>
      <c r="X15" s="163">
        <v>0</v>
      </c>
      <c r="Y15" s="129">
        <v>0</v>
      </c>
      <c r="Z15" s="162">
        <f>W15+Y15</f>
        <v>0</v>
      </c>
      <c r="AA15" s="159">
        <f t="shared" si="2"/>
        <v>0</v>
      </c>
      <c r="AB15" s="129">
        <f t="shared" si="2"/>
        <v>0</v>
      </c>
      <c r="AC15" s="130">
        <f t="shared" si="2"/>
        <v>0</v>
      </c>
      <c r="AD15" s="131">
        <f t="shared" si="2"/>
        <v>0</v>
      </c>
    </row>
    <row r="16" spans="1:30" s="155" customFormat="1" ht="19.5" customHeight="1">
      <c r="A16" s="612"/>
      <c r="B16" s="612"/>
      <c r="C16" s="616"/>
      <c r="D16" s="616"/>
      <c r="E16" s="616"/>
      <c r="F16" s="174" t="s">
        <v>12</v>
      </c>
      <c r="G16" s="156">
        <v>0</v>
      </c>
      <c r="H16" s="157">
        <v>0</v>
      </c>
      <c r="I16" s="156">
        <v>0</v>
      </c>
      <c r="J16" s="157">
        <v>0</v>
      </c>
      <c r="K16" s="162">
        <f>H16+J16</f>
        <v>0</v>
      </c>
      <c r="L16" s="156">
        <v>0</v>
      </c>
      <c r="M16" s="157">
        <v>0</v>
      </c>
      <c r="N16" s="156">
        <v>0</v>
      </c>
      <c r="O16" s="157">
        <v>0</v>
      </c>
      <c r="P16" s="162">
        <f>M16+O16</f>
        <v>0</v>
      </c>
      <c r="Q16" s="163">
        <v>67</v>
      </c>
      <c r="R16" s="129">
        <v>66.75</v>
      </c>
      <c r="S16" s="163">
        <v>1</v>
      </c>
      <c r="T16" s="129">
        <v>8.49</v>
      </c>
      <c r="U16" s="162">
        <f>R16+T16</f>
        <v>75.24</v>
      </c>
      <c r="V16" s="163">
        <v>230</v>
      </c>
      <c r="W16" s="129">
        <v>275.6</v>
      </c>
      <c r="X16" s="163"/>
      <c r="Y16" s="129"/>
      <c r="Z16" s="162">
        <f>W16+Y16</f>
        <v>275.6</v>
      </c>
      <c r="AA16" s="159">
        <f t="shared" si="2"/>
        <v>297</v>
      </c>
      <c r="AB16" s="129">
        <f t="shared" si="2"/>
        <v>342.35</v>
      </c>
      <c r="AC16" s="130">
        <f t="shared" si="2"/>
        <v>1</v>
      </c>
      <c r="AD16" s="131">
        <f t="shared" si="2"/>
        <v>8.49</v>
      </c>
    </row>
    <row r="17" spans="1:30" s="155" customFormat="1" ht="19.5" customHeight="1">
      <c r="A17" s="612"/>
      <c r="B17" s="612"/>
      <c r="C17" s="616"/>
      <c r="D17" s="616"/>
      <c r="E17" s="616"/>
      <c r="F17" s="174" t="s">
        <v>13</v>
      </c>
      <c r="G17" s="156">
        <v>0</v>
      </c>
      <c r="H17" s="157">
        <v>0</v>
      </c>
      <c r="I17" s="156">
        <v>0</v>
      </c>
      <c r="J17" s="157">
        <v>0</v>
      </c>
      <c r="K17" s="162">
        <f>H17+J17</f>
        <v>0</v>
      </c>
      <c r="L17" s="156">
        <v>0</v>
      </c>
      <c r="M17" s="157">
        <v>0</v>
      </c>
      <c r="N17" s="156">
        <v>0</v>
      </c>
      <c r="O17" s="157">
        <v>0</v>
      </c>
      <c r="P17" s="162">
        <f>M17+O17</f>
        <v>0</v>
      </c>
      <c r="Q17" s="163">
        <v>0</v>
      </c>
      <c r="R17" s="129">
        <v>0</v>
      </c>
      <c r="S17" s="163">
        <v>0</v>
      </c>
      <c r="T17" s="129">
        <v>0</v>
      </c>
      <c r="U17" s="162">
        <f>R17+T17</f>
        <v>0</v>
      </c>
      <c r="V17" s="163">
        <v>0</v>
      </c>
      <c r="W17" s="129">
        <v>0</v>
      </c>
      <c r="X17" s="163"/>
      <c r="Y17" s="129"/>
      <c r="Z17" s="162">
        <f>W17+Y17</f>
        <v>0</v>
      </c>
      <c r="AA17" s="159">
        <f t="shared" si="2"/>
        <v>0</v>
      </c>
      <c r="AB17" s="129">
        <f t="shared" si="2"/>
        <v>0</v>
      </c>
      <c r="AC17" s="130">
        <f t="shared" si="2"/>
        <v>0</v>
      </c>
      <c r="AD17" s="131">
        <f t="shared" si="2"/>
        <v>0</v>
      </c>
    </row>
    <row r="18" spans="1:30" s="155" customFormat="1" ht="19.5" customHeight="1" thickBot="1">
      <c r="A18" s="612"/>
      <c r="B18" s="614"/>
      <c r="C18" s="617"/>
      <c r="D18" s="617"/>
      <c r="E18" s="617"/>
      <c r="F18" s="179" t="s">
        <v>14</v>
      </c>
      <c r="G18" s="180">
        <v>0</v>
      </c>
      <c r="H18" s="181">
        <v>0</v>
      </c>
      <c r="I18" s="180">
        <v>0</v>
      </c>
      <c r="J18" s="181">
        <v>0</v>
      </c>
      <c r="K18" s="182">
        <f>H18+J18</f>
        <v>0</v>
      </c>
      <c r="L18" s="180">
        <v>0</v>
      </c>
      <c r="M18" s="181">
        <v>0</v>
      </c>
      <c r="N18" s="180">
        <v>0</v>
      </c>
      <c r="O18" s="181">
        <v>0</v>
      </c>
      <c r="P18" s="182">
        <f>M18+O18</f>
        <v>0</v>
      </c>
      <c r="Q18" s="183">
        <v>0</v>
      </c>
      <c r="R18" s="184">
        <v>0</v>
      </c>
      <c r="S18" s="183">
        <v>0</v>
      </c>
      <c r="T18" s="184">
        <v>0</v>
      </c>
      <c r="U18" s="182">
        <f>R18+T18</f>
        <v>0</v>
      </c>
      <c r="V18" s="183">
        <v>0</v>
      </c>
      <c r="W18" s="184">
        <v>0</v>
      </c>
      <c r="X18" s="185">
        <v>0</v>
      </c>
      <c r="Y18" s="184">
        <v>0</v>
      </c>
      <c r="Z18" s="182">
        <f>W18+Y18</f>
        <v>0</v>
      </c>
      <c r="AA18" s="186">
        <f t="shared" si="2"/>
        <v>0</v>
      </c>
      <c r="AB18" s="184">
        <f t="shared" si="2"/>
        <v>0</v>
      </c>
      <c r="AC18" s="187">
        <f t="shared" si="2"/>
        <v>0</v>
      </c>
      <c r="AD18" s="188">
        <f t="shared" si="2"/>
        <v>0</v>
      </c>
    </row>
    <row r="19" spans="1:30" s="155" customFormat="1" ht="19.5" customHeight="1" thickBot="1">
      <c r="A19" s="613"/>
      <c r="B19" s="618" t="s">
        <v>9</v>
      </c>
      <c r="C19" s="619"/>
      <c r="D19" s="619"/>
      <c r="E19" s="619"/>
      <c r="F19" s="619"/>
      <c r="G19" s="170">
        <f aca="true" t="shared" si="3" ref="G19:AD19">G14+G15+G16+G17+G18</f>
        <v>55</v>
      </c>
      <c r="H19" s="171">
        <f t="shared" si="3"/>
        <v>9.9</v>
      </c>
      <c r="I19" s="172">
        <f t="shared" si="3"/>
        <v>1</v>
      </c>
      <c r="J19" s="171">
        <f t="shared" si="3"/>
        <v>0.37</v>
      </c>
      <c r="K19" s="171">
        <f t="shared" si="3"/>
        <v>10.27</v>
      </c>
      <c r="L19" s="170">
        <f t="shared" si="3"/>
        <v>49</v>
      </c>
      <c r="M19" s="171">
        <f t="shared" si="3"/>
        <v>15.4</v>
      </c>
      <c r="N19" s="170">
        <f t="shared" si="3"/>
        <v>0</v>
      </c>
      <c r="O19" s="171">
        <f t="shared" si="3"/>
        <v>0</v>
      </c>
      <c r="P19" s="171">
        <f t="shared" si="3"/>
        <v>15.4</v>
      </c>
      <c r="Q19" s="172">
        <f t="shared" si="3"/>
        <v>115</v>
      </c>
      <c r="R19" s="172">
        <f t="shared" si="3"/>
        <v>100.25</v>
      </c>
      <c r="S19" s="172">
        <f t="shared" si="3"/>
        <v>2</v>
      </c>
      <c r="T19" s="171">
        <f t="shared" si="3"/>
        <v>21.62</v>
      </c>
      <c r="U19" s="171">
        <f t="shared" si="3"/>
        <v>121.87</v>
      </c>
      <c r="V19" s="172">
        <f t="shared" si="3"/>
        <v>230</v>
      </c>
      <c r="W19" s="171">
        <f t="shared" si="3"/>
        <v>275.6</v>
      </c>
      <c r="X19" s="170">
        <f t="shared" si="3"/>
        <v>0</v>
      </c>
      <c r="Y19" s="171">
        <f t="shared" si="3"/>
        <v>0</v>
      </c>
      <c r="Z19" s="171">
        <f t="shared" si="3"/>
        <v>275.6</v>
      </c>
      <c r="AA19" s="172">
        <f t="shared" si="3"/>
        <v>449</v>
      </c>
      <c r="AB19" s="171">
        <f t="shared" si="3"/>
        <v>401.15000000000003</v>
      </c>
      <c r="AC19" s="170">
        <f t="shared" si="3"/>
        <v>3</v>
      </c>
      <c r="AD19" s="173">
        <f t="shared" si="3"/>
        <v>21.990000000000002</v>
      </c>
    </row>
    <row r="20" spans="1:30" s="155" customFormat="1" ht="19.5" customHeight="1">
      <c r="A20" s="611">
        <v>3</v>
      </c>
      <c r="B20" s="611" t="s">
        <v>71</v>
      </c>
      <c r="C20" s="615">
        <f>D20+E20</f>
        <v>980.2700000000001</v>
      </c>
      <c r="D20" s="615">
        <v>975.7</v>
      </c>
      <c r="E20" s="615">
        <v>4.57</v>
      </c>
      <c r="F20" s="177" t="s">
        <v>11</v>
      </c>
      <c r="G20" s="156">
        <v>1106</v>
      </c>
      <c r="H20" s="157">
        <v>154.4</v>
      </c>
      <c r="I20" s="156">
        <v>0</v>
      </c>
      <c r="J20" s="157">
        <v>0</v>
      </c>
      <c r="K20" s="158">
        <f>H20+J20</f>
        <v>154.4</v>
      </c>
      <c r="L20" s="156">
        <v>230</v>
      </c>
      <c r="M20" s="157">
        <v>122.2</v>
      </c>
      <c r="N20" s="156">
        <v>0</v>
      </c>
      <c r="O20" s="157">
        <v>0</v>
      </c>
      <c r="P20" s="158">
        <f>M20+O20</f>
        <v>122.2</v>
      </c>
      <c r="Q20" s="159">
        <v>131</v>
      </c>
      <c r="R20" s="157">
        <v>83.3</v>
      </c>
      <c r="S20" s="159">
        <v>0</v>
      </c>
      <c r="T20" s="157">
        <v>0</v>
      </c>
      <c r="U20" s="158">
        <f>R20+T20</f>
        <v>83.3</v>
      </c>
      <c r="V20" s="159">
        <v>6</v>
      </c>
      <c r="W20" s="157">
        <v>8.12</v>
      </c>
      <c r="X20" s="159">
        <v>0</v>
      </c>
      <c r="Y20" s="157">
        <v>0</v>
      </c>
      <c r="Z20" s="158">
        <f>W20+Y20</f>
        <v>8.12</v>
      </c>
      <c r="AA20" s="159">
        <f t="shared" si="2"/>
        <v>1473</v>
      </c>
      <c r="AB20" s="157">
        <f t="shared" si="2"/>
        <v>368.02000000000004</v>
      </c>
      <c r="AC20" s="160">
        <f t="shared" si="2"/>
        <v>0</v>
      </c>
      <c r="AD20" s="161">
        <f t="shared" si="2"/>
        <v>0</v>
      </c>
    </row>
    <row r="21" spans="1:30" s="155" customFormat="1" ht="19.5" customHeight="1">
      <c r="A21" s="612"/>
      <c r="B21" s="612"/>
      <c r="C21" s="616"/>
      <c r="D21" s="616"/>
      <c r="E21" s="616"/>
      <c r="F21" s="174" t="s">
        <v>15</v>
      </c>
      <c r="G21" s="156">
        <v>0</v>
      </c>
      <c r="H21" s="157">
        <v>0</v>
      </c>
      <c r="I21" s="156">
        <v>0</v>
      </c>
      <c r="J21" s="157">
        <v>0</v>
      </c>
      <c r="K21" s="162">
        <f>H21+J21</f>
        <v>0</v>
      </c>
      <c r="L21" s="156">
        <v>0</v>
      </c>
      <c r="M21" s="157">
        <v>0</v>
      </c>
      <c r="N21" s="156">
        <v>0</v>
      </c>
      <c r="O21" s="157">
        <v>0</v>
      </c>
      <c r="P21" s="162">
        <f>M21+O21</f>
        <v>0</v>
      </c>
      <c r="Q21" s="163">
        <v>0</v>
      </c>
      <c r="R21" s="129">
        <v>0</v>
      </c>
      <c r="S21" s="163">
        <v>0</v>
      </c>
      <c r="T21" s="129">
        <v>0</v>
      </c>
      <c r="U21" s="162">
        <f>R21+T21</f>
        <v>0</v>
      </c>
      <c r="V21" s="163">
        <v>0</v>
      </c>
      <c r="W21" s="129">
        <v>0</v>
      </c>
      <c r="X21" s="163">
        <v>0</v>
      </c>
      <c r="Y21" s="129">
        <v>0</v>
      </c>
      <c r="Z21" s="162">
        <f>W21+Y21</f>
        <v>0</v>
      </c>
      <c r="AA21" s="159">
        <f>G21+L21+Q21+V21</f>
        <v>0</v>
      </c>
      <c r="AB21" s="129">
        <f t="shared" si="2"/>
        <v>0</v>
      </c>
      <c r="AC21" s="130">
        <f t="shared" si="2"/>
        <v>0</v>
      </c>
      <c r="AD21" s="131">
        <f t="shared" si="2"/>
        <v>0</v>
      </c>
    </row>
    <row r="22" spans="1:30" s="155" customFormat="1" ht="19.5" customHeight="1">
      <c r="A22" s="612"/>
      <c r="B22" s="612"/>
      <c r="C22" s="616"/>
      <c r="D22" s="616"/>
      <c r="E22" s="616"/>
      <c r="F22" s="174" t="s">
        <v>12</v>
      </c>
      <c r="G22" s="156">
        <v>0</v>
      </c>
      <c r="H22" s="157">
        <v>3.1</v>
      </c>
      <c r="I22" s="156">
        <v>0</v>
      </c>
      <c r="J22" s="157">
        <v>0</v>
      </c>
      <c r="K22" s="162">
        <f>H22+J22</f>
        <v>3.1</v>
      </c>
      <c r="L22" s="156">
        <v>0</v>
      </c>
      <c r="M22" s="157">
        <v>35.2</v>
      </c>
      <c r="N22" s="156">
        <v>0</v>
      </c>
      <c r="O22" s="157">
        <v>0</v>
      </c>
      <c r="P22" s="162">
        <f>M22+O22</f>
        <v>35.2</v>
      </c>
      <c r="Q22" s="163">
        <v>0</v>
      </c>
      <c r="R22" s="129">
        <v>22.51</v>
      </c>
      <c r="S22" s="163">
        <v>0</v>
      </c>
      <c r="T22" s="129">
        <v>0</v>
      </c>
      <c r="U22" s="162">
        <f>R22+T22</f>
        <v>22.51</v>
      </c>
      <c r="V22" s="163">
        <v>0</v>
      </c>
      <c r="W22" s="129">
        <v>5.75</v>
      </c>
      <c r="X22" s="163">
        <v>0</v>
      </c>
      <c r="Y22" s="129">
        <v>0</v>
      </c>
      <c r="Z22" s="162">
        <f>W22+Y22</f>
        <v>5.75</v>
      </c>
      <c r="AA22" s="159">
        <f>G22+L22+Q22+V22</f>
        <v>0</v>
      </c>
      <c r="AB22" s="129">
        <f t="shared" si="2"/>
        <v>66.56</v>
      </c>
      <c r="AC22" s="130">
        <f t="shared" si="2"/>
        <v>0</v>
      </c>
      <c r="AD22" s="131">
        <f t="shared" si="2"/>
        <v>0</v>
      </c>
    </row>
    <row r="23" spans="1:30" s="155" customFormat="1" ht="19.5" customHeight="1">
      <c r="A23" s="612"/>
      <c r="B23" s="612"/>
      <c r="C23" s="616"/>
      <c r="D23" s="616"/>
      <c r="E23" s="616"/>
      <c r="F23" s="174" t="s">
        <v>13</v>
      </c>
      <c r="G23" s="156">
        <v>0</v>
      </c>
      <c r="H23" s="157">
        <v>0</v>
      </c>
      <c r="I23" s="156">
        <v>0</v>
      </c>
      <c r="J23" s="157">
        <v>0</v>
      </c>
      <c r="K23" s="162">
        <f>H23+J23</f>
        <v>0</v>
      </c>
      <c r="L23" s="156">
        <v>1</v>
      </c>
      <c r="M23" s="157">
        <v>0.327</v>
      </c>
      <c r="N23" s="156">
        <v>0</v>
      </c>
      <c r="O23" s="157">
        <v>0</v>
      </c>
      <c r="P23" s="162">
        <f>M23+O23</f>
        <v>0.327</v>
      </c>
      <c r="Q23" s="163">
        <v>2</v>
      </c>
      <c r="R23" s="129">
        <v>2.568</v>
      </c>
      <c r="S23" s="163">
        <v>1</v>
      </c>
      <c r="T23" s="129">
        <v>0.518</v>
      </c>
      <c r="U23" s="162">
        <f>R23+T23</f>
        <v>3.0860000000000003</v>
      </c>
      <c r="V23" s="163">
        <v>0</v>
      </c>
      <c r="W23" s="129">
        <v>0</v>
      </c>
      <c r="X23" s="163">
        <v>1</v>
      </c>
      <c r="Y23" s="129">
        <v>2</v>
      </c>
      <c r="Z23" s="162">
        <f>W23+Y23</f>
        <v>2</v>
      </c>
      <c r="AA23" s="159">
        <f>G23+L23+Q23+V23</f>
        <v>3</v>
      </c>
      <c r="AB23" s="129">
        <f t="shared" si="2"/>
        <v>2.895</v>
      </c>
      <c r="AC23" s="130">
        <f t="shared" si="2"/>
        <v>2</v>
      </c>
      <c r="AD23" s="131">
        <f t="shared" si="2"/>
        <v>2.518</v>
      </c>
    </row>
    <row r="24" spans="1:30" s="155" customFormat="1" ht="19.5" customHeight="1" thickBot="1">
      <c r="A24" s="612"/>
      <c r="B24" s="614"/>
      <c r="C24" s="617"/>
      <c r="D24" s="617"/>
      <c r="E24" s="617"/>
      <c r="F24" s="179" t="s">
        <v>14</v>
      </c>
      <c r="G24" s="180">
        <v>0</v>
      </c>
      <c r="H24" s="181">
        <v>0</v>
      </c>
      <c r="I24" s="180">
        <v>0</v>
      </c>
      <c r="J24" s="181">
        <v>0</v>
      </c>
      <c r="K24" s="182">
        <f>H24+J24</f>
        <v>0</v>
      </c>
      <c r="L24" s="180">
        <v>0</v>
      </c>
      <c r="M24" s="181">
        <v>0</v>
      </c>
      <c r="N24" s="180">
        <v>0</v>
      </c>
      <c r="O24" s="181">
        <v>0</v>
      </c>
      <c r="P24" s="182">
        <f>M24+O24</f>
        <v>0</v>
      </c>
      <c r="Q24" s="183">
        <v>0</v>
      </c>
      <c r="R24" s="184">
        <v>0</v>
      </c>
      <c r="S24" s="183">
        <v>0</v>
      </c>
      <c r="T24" s="184">
        <v>0</v>
      </c>
      <c r="U24" s="182">
        <f>R24+T24</f>
        <v>0</v>
      </c>
      <c r="V24" s="183">
        <v>0</v>
      </c>
      <c r="W24" s="184">
        <v>0</v>
      </c>
      <c r="X24" s="185">
        <v>0</v>
      </c>
      <c r="Y24" s="184">
        <v>0</v>
      </c>
      <c r="Z24" s="182">
        <f>W24+Y24</f>
        <v>0</v>
      </c>
      <c r="AA24" s="186">
        <f>G24+L24+Q24+V24</f>
        <v>0</v>
      </c>
      <c r="AB24" s="184">
        <f t="shared" si="2"/>
        <v>0</v>
      </c>
      <c r="AC24" s="187">
        <f t="shared" si="2"/>
        <v>0</v>
      </c>
      <c r="AD24" s="188">
        <f t="shared" si="2"/>
        <v>0</v>
      </c>
    </row>
    <row r="25" spans="1:30" s="155" customFormat="1" ht="19.5" customHeight="1" thickBot="1">
      <c r="A25" s="613"/>
      <c r="B25" s="618" t="s">
        <v>9</v>
      </c>
      <c r="C25" s="619"/>
      <c r="D25" s="619"/>
      <c r="E25" s="619"/>
      <c r="F25" s="619"/>
      <c r="G25" s="170">
        <f aca="true" t="shared" si="4" ref="G25:AD25">G20+G21+G22+G23+G24</f>
        <v>1106</v>
      </c>
      <c r="H25" s="171">
        <f t="shared" si="4"/>
        <v>157.5</v>
      </c>
      <c r="I25" s="172">
        <f t="shared" si="4"/>
        <v>0</v>
      </c>
      <c r="J25" s="171">
        <f t="shared" si="4"/>
        <v>0</v>
      </c>
      <c r="K25" s="171">
        <f t="shared" si="4"/>
        <v>157.5</v>
      </c>
      <c r="L25" s="170">
        <f t="shared" si="4"/>
        <v>231</v>
      </c>
      <c r="M25" s="171">
        <f t="shared" si="4"/>
        <v>157.727</v>
      </c>
      <c r="N25" s="170">
        <f t="shared" si="4"/>
        <v>0</v>
      </c>
      <c r="O25" s="171">
        <f t="shared" si="4"/>
        <v>0</v>
      </c>
      <c r="P25" s="171">
        <f t="shared" si="4"/>
        <v>157.727</v>
      </c>
      <c r="Q25" s="172">
        <f t="shared" si="4"/>
        <v>133</v>
      </c>
      <c r="R25" s="172">
        <f t="shared" si="4"/>
        <v>108.378</v>
      </c>
      <c r="S25" s="172">
        <f t="shared" si="4"/>
        <v>1</v>
      </c>
      <c r="T25" s="171">
        <f t="shared" si="4"/>
        <v>0.518</v>
      </c>
      <c r="U25" s="171">
        <f t="shared" si="4"/>
        <v>108.896</v>
      </c>
      <c r="V25" s="172">
        <f t="shared" si="4"/>
        <v>6</v>
      </c>
      <c r="W25" s="171">
        <f t="shared" si="4"/>
        <v>13.87</v>
      </c>
      <c r="X25" s="170">
        <f t="shared" si="4"/>
        <v>1</v>
      </c>
      <c r="Y25" s="171">
        <f t="shared" si="4"/>
        <v>2</v>
      </c>
      <c r="Z25" s="171">
        <f t="shared" si="4"/>
        <v>15.87</v>
      </c>
      <c r="AA25" s="172">
        <f t="shared" si="4"/>
        <v>1476</v>
      </c>
      <c r="AB25" s="171">
        <f t="shared" si="4"/>
        <v>437.475</v>
      </c>
      <c r="AC25" s="170">
        <f t="shared" si="4"/>
        <v>2</v>
      </c>
      <c r="AD25" s="173">
        <f t="shared" si="4"/>
        <v>2.518</v>
      </c>
    </row>
    <row r="26" spans="1:30" s="155" customFormat="1" ht="19.5" customHeight="1">
      <c r="A26" s="611">
        <v>4</v>
      </c>
      <c r="B26" s="611" t="s">
        <v>72</v>
      </c>
      <c r="C26" s="615">
        <f>D26+E26</f>
        <v>8045.99</v>
      </c>
      <c r="D26" s="615">
        <v>8034.87</v>
      </c>
      <c r="E26" s="615">
        <v>11.12</v>
      </c>
      <c r="F26" s="177" t="s">
        <v>11</v>
      </c>
      <c r="G26" s="156">
        <v>644</v>
      </c>
      <c r="H26" s="157">
        <v>95.2</v>
      </c>
      <c r="I26" s="156"/>
      <c r="J26" s="157"/>
      <c r="K26" s="158">
        <f>H26+J26</f>
        <v>95.2</v>
      </c>
      <c r="L26" s="156">
        <v>604</v>
      </c>
      <c r="M26" s="157">
        <v>285.6</v>
      </c>
      <c r="N26" s="156"/>
      <c r="O26" s="157"/>
      <c r="P26" s="158">
        <f>M26+O26</f>
        <v>285.6</v>
      </c>
      <c r="Q26" s="159">
        <v>290</v>
      </c>
      <c r="R26" s="157">
        <v>190.5</v>
      </c>
      <c r="S26" s="159"/>
      <c r="T26" s="157"/>
      <c r="U26" s="158">
        <f>R26+T26</f>
        <v>190.5</v>
      </c>
      <c r="V26" s="159">
        <v>73</v>
      </c>
      <c r="W26" s="157">
        <v>140.5</v>
      </c>
      <c r="X26" s="159"/>
      <c r="Y26" s="157"/>
      <c r="Z26" s="158">
        <f>W26+Y26</f>
        <v>140.5</v>
      </c>
      <c r="AA26" s="159">
        <f aca="true" t="shared" si="5" ref="AA26:AD41">G26+L26+Q26+V26</f>
        <v>1611</v>
      </c>
      <c r="AB26" s="157">
        <f>H26+M26+R26+W26</f>
        <v>711.8</v>
      </c>
      <c r="AC26" s="160">
        <f t="shared" si="5"/>
        <v>0</v>
      </c>
      <c r="AD26" s="161">
        <f t="shared" si="5"/>
        <v>0</v>
      </c>
    </row>
    <row r="27" spans="1:30" s="155" customFormat="1" ht="19.5" customHeight="1">
      <c r="A27" s="612"/>
      <c r="B27" s="612"/>
      <c r="C27" s="616"/>
      <c r="D27" s="616"/>
      <c r="E27" s="616"/>
      <c r="F27" s="174" t="s">
        <v>15</v>
      </c>
      <c r="G27" s="156"/>
      <c r="H27" s="157"/>
      <c r="I27" s="156"/>
      <c r="J27" s="157"/>
      <c r="K27" s="162">
        <f>H27+J27</f>
        <v>0</v>
      </c>
      <c r="L27" s="156"/>
      <c r="M27" s="157"/>
      <c r="N27" s="156"/>
      <c r="O27" s="157"/>
      <c r="P27" s="162">
        <f>M27+O27</f>
        <v>0</v>
      </c>
      <c r="Q27" s="163"/>
      <c r="R27" s="129"/>
      <c r="S27" s="163"/>
      <c r="T27" s="129"/>
      <c r="U27" s="162">
        <f>R27+T27</f>
        <v>0</v>
      </c>
      <c r="V27" s="163"/>
      <c r="W27" s="129"/>
      <c r="X27" s="163"/>
      <c r="Y27" s="129"/>
      <c r="Z27" s="162">
        <f>W27+Y27</f>
        <v>0</v>
      </c>
      <c r="AA27" s="159">
        <f t="shared" si="5"/>
        <v>0</v>
      </c>
      <c r="AB27" s="129">
        <f t="shared" si="5"/>
        <v>0</v>
      </c>
      <c r="AC27" s="130">
        <f t="shared" si="5"/>
        <v>0</v>
      </c>
      <c r="AD27" s="131">
        <f t="shared" si="5"/>
        <v>0</v>
      </c>
    </row>
    <row r="28" spans="1:30" s="155" customFormat="1" ht="19.5" customHeight="1">
      <c r="A28" s="612"/>
      <c r="B28" s="612"/>
      <c r="C28" s="616"/>
      <c r="D28" s="616"/>
      <c r="E28" s="616"/>
      <c r="F28" s="174" t="s">
        <v>12</v>
      </c>
      <c r="G28" s="156"/>
      <c r="H28" s="157"/>
      <c r="I28" s="156"/>
      <c r="J28" s="157"/>
      <c r="K28" s="162">
        <f>H28+J28</f>
        <v>0</v>
      </c>
      <c r="L28" s="156">
        <v>427</v>
      </c>
      <c r="M28" s="157">
        <v>61.5</v>
      </c>
      <c r="N28" s="156"/>
      <c r="O28" s="157"/>
      <c r="P28" s="162">
        <f>M28+O28</f>
        <v>61.5</v>
      </c>
      <c r="Q28" s="163">
        <v>210</v>
      </c>
      <c r="R28" s="129">
        <v>170.6</v>
      </c>
      <c r="S28" s="163"/>
      <c r="T28" s="129"/>
      <c r="U28" s="162">
        <f>R28+T28</f>
        <v>170.6</v>
      </c>
      <c r="V28" s="163">
        <v>69</v>
      </c>
      <c r="W28" s="129">
        <v>160.5</v>
      </c>
      <c r="X28" s="163"/>
      <c r="Y28" s="129"/>
      <c r="Z28" s="162">
        <f>W28+Y28</f>
        <v>160.5</v>
      </c>
      <c r="AA28" s="159">
        <f t="shared" si="5"/>
        <v>706</v>
      </c>
      <c r="AB28" s="129">
        <f t="shared" si="5"/>
        <v>392.6</v>
      </c>
      <c r="AC28" s="130">
        <f t="shared" si="5"/>
        <v>0</v>
      </c>
      <c r="AD28" s="131">
        <f t="shared" si="5"/>
        <v>0</v>
      </c>
    </row>
    <row r="29" spans="1:30" s="155" customFormat="1" ht="19.5" customHeight="1">
      <c r="A29" s="612"/>
      <c r="B29" s="612"/>
      <c r="C29" s="616"/>
      <c r="D29" s="616"/>
      <c r="E29" s="616"/>
      <c r="F29" s="174" t="s">
        <v>13</v>
      </c>
      <c r="G29" s="156"/>
      <c r="H29" s="157"/>
      <c r="I29" s="156"/>
      <c r="J29" s="157"/>
      <c r="K29" s="162">
        <f>H29+J29</f>
        <v>0</v>
      </c>
      <c r="L29" s="156"/>
      <c r="M29" s="157"/>
      <c r="N29" s="156"/>
      <c r="O29" s="157"/>
      <c r="P29" s="162">
        <f>M29+O29</f>
        <v>0</v>
      </c>
      <c r="Q29" s="163"/>
      <c r="R29" s="129"/>
      <c r="S29" s="163"/>
      <c r="T29" s="129"/>
      <c r="U29" s="162">
        <f>R29+T29</f>
        <v>0</v>
      </c>
      <c r="V29" s="163"/>
      <c r="W29" s="129"/>
      <c r="X29" s="163"/>
      <c r="Y29" s="129"/>
      <c r="Z29" s="162">
        <f>W29+Y29</f>
        <v>0</v>
      </c>
      <c r="AA29" s="159">
        <f t="shared" si="5"/>
        <v>0</v>
      </c>
      <c r="AB29" s="129">
        <f t="shared" si="5"/>
        <v>0</v>
      </c>
      <c r="AC29" s="130">
        <f t="shared" si="5"/>
        <v>0</v>
      </c>
      <c r="AD29" s="131">
        <f t="shared" si="5"/>
        <v>0</v>
      </c>
    </row>
    <row r="30" spans="1:30" s="155" customFormat="1" ht="19.5" customHeight="1" thickBot="1">
      <c r="A30" s="612"/>
      <c r="B30" s="614"/>
      <c r="C30" s="617"/>
      <c r="D30" s="617"/>
      <c r="E30" s="617"/>
      <c r="F30" s="179" t="s">
        <v>14</v>
      </c>
      <c r="G30" s="180"/>
      <c r="H30" s="181"/>
      <c r="I30" s="180"/>
      <c r="J30" s="181"/>
      <c r="K30" s="182">
        <f>H30+J30</f>
        <v>0</v>
      </c>
      <c r="L30" s="180"/>
      <c r="M30" s="181"/>
      <c r="N30" s="180"/>
      <c r="O30" s="181"/>
      <c r="P30" s="182">
        <f>M30+O30</f>
        <v>0</v>
      </c>
      <c r="Q30" s="183"/>
      <c r="R30" s="184"/>
      <c r="S30" s="183"/>
      <c r="T30" s="184"/>
      <c r="U30" s="182">
        <f>R30+T30</f>
        <v>0</v>
      </c>
      <c r="V30" s="183"/>
      <c r="W30" s="184"/>
      <c r="X30" s="185"/>
      <c r="Y30" s="184"/>
      <c r="Z30" s="182">
        <f>W30+Y30</f>
        <v>0</v>
      </c>
      <c r="AA30" s="186">
        <f t="shared" si="5"/>
        <v>0</v>
      </c>
      <c r="AB30" s="184">
        <f t="shared" si="5"/>
        <v>0</v>
      </c>
      <c r="AC30" s="187">
        <f t="shared" si="5"/>
        <v>0</v>
      </c>
      <c r="AD30" s="188">
        <f t="shared" si="5"/>
        <v>0</v>
      </c>
    </row>
    <row r="31" spans="1:30" s="155" customFormat="1" ht="19.5" customHeight="1" thickBot="1">
      <c r="A31" s="613"/>
      <c r="B31" s="618" t="s">
        <v>9</v>
      </c>
      <c r="C31" s="619"/>
      <c r="D31" s="619"/>
      <c r="E31" s="619"/>
      <c r="F31" s="619"/>
      <c r="G31" s="170">
        <f>G26+G27+G28+G29+G30</f>
        <v>644</v>
      </c>
      <c r="H31" s="171">
        <f aca="true" t="shared" si="6" ref="H31:AD31">H26+H27+H28+H29+H30</f>
        <v>95.2</v>
      </c>
      <c r="I31" s="172">
        <f t="shared" si="6"/>
        <v>0</v>
      </c>
      <c r="J31" s="171">
        <f t="shared" si="6"/>
        <v>0</v>
      </c>
      <c r="K31" s="171">
        <f t="shared" si="6"/>
        <v>95.2</v>
      </c>
      <c r="L31" s="170">
        <f t="shared" si="6"/>
        <v>1031</v>
      </c>
      <c r="M31" s="171">
        <f t="shared" si="6"/>
        <v>347.1</v>
      </c>
      <c r="N31" s="170">
        <f t="shared" si="6"/>
        <v>0</v>
      </c>
      <c r="O31" s="171">
        <f t="shared" si="6"/>
        <v>0</v>
      </c>
      <c r="P31" s="171">
        <f t="shared" si="6"/>
        <v>347.1</v>
      </c>
      <c r="Q31" s="172">
        <f t="shared" si="6"/>
        <v>500</v>
      </c>
      <c r="R31" s="172">
        <f t="shared" si="6"/>
        <v>361.1</v>
      </c>
      <c r="S31" s="172">
        <f t="shared" si="6"/>
        <v>0</v>
      </c>
      <c r="T31" s="171">
        <f t="shared" si="6"/>
        <v>0</v>
      </c>
      <c r="U31" s="171">
        <f t="shared" si="6"/>
        <v>361.1</v>
      </c>
      <c r="V31" s="172">
        <f t="shared" si="6"/>
        <v>142</v>
      </c>
      <c r="W31" s="171">
        <f t="shared" si="6"/>
        <v>301</v>
      </c>
      <c r="X31" s="170">
        <f t="shared" si="6"/>
        <v>0</v>
      </c>
      <c r="Y31" s="171">
        <f t="shared" si="6"/>
        <v>0</v>
      </c>
      <c r="Z31" s="171">
        <f t="shared" si="6"/>
        <v>301</v>
      </c>
      <c r="AA31" s="172">
        <f t="shared" si="6"/>
        <v>2317</v>
      </c>
      <c r="AB31" s="171">
        <f t="shared" si="6"/>
        <v>1104.4</v>
      </c>
      <c r="AC31" s="170">
        <f t="shared" si="6"/>
        <v>0</v>
      </c>
      <c r="AD31" s="173">
        <f t="shared" si="6"/>
        <v>0</v>
      </c>
    </row>
    <row r="32" spans="1:30" s="155" customFormat="1" ht="19.5" customHeight="1">
      <c r="A32" s="611">
        <v>5</v>
      </c>
      <c r="B32" s="611" t="s">
        <v>73</v>
      </c>
      <c r="C32" s="615">
        <f>D32+E32</f>
        <v>4627.87</v>
      </c>
      <c r="D32" s="615">
        <v>4600.58</v>
      </c>
      <c r="E32" s="615">
        <v>27.29</v>
      </c>
      <c r="F32" s="177" t="s">
        <v>11</v>
      </c>
      <c r="G32" s="156">
        <v>26</v>
      </c>
      <c r="H32" s="157">
        <v>5.37</v>
      </c>
      <c r="I32" s="156">
        <v>0</v>
      </c>
      <c r="J32" s="157">
        <v>0</v>
      </c>
      <c r="K32" s="158">
        <f>H32+J32</f>
        <v>5.37</v>
      </c>
      <c r="L32" s="156">
        <v>13</v>
      </c>
      <c r="M32" s="157">
        <v>6.475</v>
      </c>
      <c r="N32" s="156">
        <v>0</v>
      </c>
      <c r="O32" s="157">
        <v>0</v>
      </c>
      <c r="P32" s="158">
        <f>M32+O32</f>
        <v>6.475</v>
      </c>
      <c r="Q32" s="159">
        <v>42</v>
      </c>
      <c r="R32" s="157">
        <v>33.5</v>
      </c>
      <c r="S32" s="159">
        <v>0</v>
      </c>
      <c r="T32" s="157">
        <v>0</v>
      </c>
      <c r="U32" s="158">
        <f>R32+T32</f>
        <v>33.5</v>
      </c>
      <c r="V32" s="159">
        <v>168</v>
      </c>
      <c r="W32" s="157">
        <v>124.5</v>
      </c>
      <c r="X32" s="159">
        <v>0</v>
      </c>
      <c r="Y32" s="157">
        <v>0</v>
      </c>
      <c r="Z32" s="158">
        <f>W32+Y32</f>
        <v>124.5</v>
      </c>
      <c r="AA32" s="159">
        <f t="shared" si="5"/>
        <v>249</v>
      </c>
      <c r="AB32" s="157">
        <f t="shared" si="5"/>
        <v>169.845</v>
      </c>
      <c r="AC32" s="160">
        <f t="shared" si="5"/>
        <v>0</v>
      </c>
      <c r="AD32" s="161">
        <f t="shared" si="5"/>
        <v>0</v>
      </c>
    </row>
    <row r="33" spans="1:30" s="155" customFormat="1" ht="19.5" customHeight="1">
      <c r="A33" s="612"/>
      <c r="B33" s="612"/>
      <c r="C33" s="616"/>
      <c r="D33" s="616"/>
      <c r="E33" s="616"/>
      <c r="F33" s="174" t="s">
        <v>15</v>
      </c>
      <c r="G33" s="156"/>
      <c r="H33" s="157"/>
      <c r="I33" s="156">
        <v>0</v>
      </c>
      <c r="J33" s="157">
        <v>0</v>
      </c>
      <c r="K33" s="162">
        <f>H33+J33</f>
        <v>0</v>
      </c>
      <c r="L33" s="156"/>
      <c r="M33" s="157"/>
      <c r="N33" s="156">
        <v>0</v>
      </c>
      <c r="O33" s="157">
        <v>0</v>
      </c>
      <c r="P33" s="162">
        <f>M33+O33</f>
        <v>0</v>
      </c>
      <c r="Q33" s="163">
        <v>0</v>
      </c>
      <c r="R33" s="129">
        <v>0</v>
      </c>
      <c r="S33" s="163">
        <v>0</v>
      </c>
      <c r="T33" s="129">
        <v>0</v>
      </c>
      <c r="U33" s="162">
        <f>R33+T33</f>
        <v>0</v>
      </c>
      <c r="V33" s="163">
        <v>0</v>
      </c>
      <c r="W33" s="129">
        <v>0</v>
      </c>
      <c r="X33" s="163">
        <v>0</v>
      </c>
      <c r="Y33" s="129">
        <v>0</v>
      </c>
      <c r="Z33" s="162">
        <f>W33+Y33</f>
        <v>0</v>
      </c>
      <c r="AA33" s="159">
        <f t="shared" si="5"/>
        <v>0</v>
      </c>
      <c r="AB33" s="129">
        <f t="shared" si="5"/>
        <v>0</v>
      </c>
      <c r="AC33" s="130">
        <f t="shared" si="5"/>
        <v>0</v>
      </c>
      <c r="AD33" s="131">
        <f t="shared" si="5"/>
        <v>0</v>
      </c>
    </row>
    <row r="34" spans="1:30" s="155" customFormat="1" ht="19.5" customHeight="1">
      <c r="A34" s="612"/>
      <c r="B34" s="612"/>
      <c r="C34" s="616"/>
      <c r="D34" s="616"/>
      <c r="E34" s="616"/>
      <c r="F34" s="174" t="s">
        <v>12</v>
      </c>
      <c r="G34" s="156">
        <v>250</v>
      </c>
      <c r="H34" s="157">
        <v>35</v>
      </c>
      <c r="I34" s="156">
        <v>0</v>
      </c>
      <c r="J34" s="157">
        <v>0</v>
      </c>
      <c r="K34" s="162">
        <f>H34+J34</f>
        <v>35</v>
      </c>
      <c r="L34" s="156"/>
      <c r="M34" s="157"/>
      <c r="N34" s="156">
        <v>0</v>
      </c>
      <c r="O34" s="157">
        <v>0</v>
      </c>
      <c r="P34" s="162">
        <f>M34+O34</f>
        <v>0</v>
      </c>
      <c r="Q34" s="163">
        <v>50</v>
      </c>
      <c r="R34" s="129">
        <v>28</v>
      </c>
      <c r="S34" s="163">
        <v>0</v>
      </c>
      <c r="T34" s="129">
        <v>0</v>
      </c>
      <c r="U34" s="162">
        <f>R34+T34</f>
        <v>28</v>
      </c>
      <c r="V34" s="163">
        <v>135</v>
      </c>
      <c r="W34" s="129">
        <v>132.5</v>
      </c>
      <c r="X34" s="163">
        <v>0</v>
      </c>
      <c r="Y34" s="129">
        <v>0</v>
      </c>
      <c r="Z34" s="162">
        <f>W34+Y34</f>
        <v>132.5</v>
      </c>
      <c r="AA34" s="159">
        <f t="shared" si="5"/>
        <v>435</v>
      </c>
      <c r="AB34" s="129">
        <f t="shared" si="5"/>
        <v>195.5</v>
      </c>
      <c r="AC34" s="130">
        <f t="shared" si="5"/>
        <v>0</v>
      </c>
      <c r="AD34" s="131">
        <f t="shared" si="5"/>
        <v>0</v>
      </c>
    </row>
    <row r="35" spans="1:30" s="155" customFormat="1" ht="19.5" customHeight="1">
      <c r="A35" s="612"/>
      <c r="B35" s="612"/>
      <c r="C35" s="616"/>
      <c r="D35" s="616"/>
      <c r="E35" s="616"/>
      <c r="F35" s="174" t="s">
        <v>13</v>
      </c>
      <c r="G35" s="156">
        <v>0</v>
      </c>
      <c r="H35" s="157">
        <v>0</v>
      </c>
      <c r="I35" s="156">
        <v>0</v>
      </c>
      <c r="J35" s="157">
        <v>0</v>
      </c>
      <c r="K35" s="162">
        <f>H35+J35</f>
        <v>0</v>
      </c>
      <c r="L35" s="156">
        <v>0</v>
      </c>
      <c r="M35" s="157">
        <v>0</v>
      </c>
      <c r="N35" s="156">
        <v>0</v>
      </c>
      <c r="O35" s="157">
        <v>0</v>
      </c>
      <c r="P35" s="162">
        <f>M35+O35</f>
        <v>0</v>
      </c>
      <c r="Q35" s="163">
        <v>0</v>
      </c>
      <c r="R35" s="129">
        <v>0</v>
      </c>
      <c r="S35" s="163">
        <v>0</v>
      </c>
      <c r="T35" s="129">
        <v>0</v>
      </c>
      <c r="U35" s="162">
        <f>R35+T35</f>
        <v>0</v>
      </c>
      <c r="V35" s="163">
        <v>0</v>
      </c>
      <c r="W35" s="129">
        <v>0</v>
      </c>
      <c r="X35" s="163">
        <v>0</v>
      </c>
      <c r="Y35" s="129">
        <v>0</v>
      </c>
      <c r="Z35" s="162">
        <f>W35+Y35</f>
        <v>0</v>
      </c>
      <c r="AA35" s="159">
        <f t="shared" si="5"/>
        <v>0</v>
      </c>
      <c r="AB35" s="129">
        <f t="shared" si="5"/>
        <v>0</v>
      </c>
      <c r="AC35" s="130">
        <f t="shared" si="5"/>
        <v>0</v>
      </c>
      <c r="AD35" s="131">
        <f t="shared" si="5"/>
        <v>0</v>
      </c>
    </row>
    <row r="36" spans="1:30" s="155" customFormat="1" ht="19.5" customHeight="1" thickBot="1">
      <c r="A36" s="612"/>
      <c r="B36" s="614"/>
      <c r="C36" s="617"/>
      <c r="D36" s="617"/>
      <c r="E36" s="617"/>
      <c r="F36" s="179" t="s">
        <v>14</v>
      </c>
      <c r="G36" s="180">
        <v>0</v>
      </c>
      <c r="H36" s="181">
        <v>0</v>
      </c>
      <c r="I36" s="180">
        <v>0</v>
      </c>
      <c r="J36" s="181">
        <v>0</v>
      </c>
      <c r="K36" s="182">
        <f>H36+J36</f>
        <v>0</v>
      </c>
      <c r="L36" s="180">
        <v>0</v>
      </c>
      <c r="M36" s="181">
        <v>0</v>
      </c>
      <c r="N36" s="180">
        <v>0</v>
      </c>
      <c r="O36" s="181">
        <v>0</v>
      </c>
      <c r="P36" s="182">
        <f>M36+O36</f>
        <v>0</v>
      </c>
      <c r="Q36" s="183">
        <v>0</v>
      </c>
      <c r="R36" s="184">
        <v>0</v>
      </c>
      <c r="S36" s="183">
        <v>0</v>
      </c>
      <c r="T36" s="184">
        <v>0</v>
      </c>
      <c r="U36" s="182">
        <f>R36+T36</f>
        <v>0</v>
      </c>
      <c r="V36" s="183">
        <v>0</v>
      </c>
      <c r="W36" s="184">
        <v>0</v>
      </c>
      <c r="X36" s="185">
        <v>0</v>
      </c>
      <c r="Y36" s="184">
        <v>0</v>
      </c>
      <c r="Z36" s="182">
        <f>W36+Y36</f>
        <v>0</v>
      </c>
      <c r="AA36" s="186">
        <f t="shared" si="5"/>
        <v>0</v>
      </c>
      <c r="AB36" s="184">
        <f t="shared" si="5"/>
        <v>0</v>
      </c>
      <c r="AC36" s="187">
        <f t="shared" si="5"/>
        <v>0</v>
      </c>
      <c r="AD36" s="188">
        <f t="shared" si="5"/>
        <v>0</v>
      </c>
    </row>
    <row r="37" spans="1:30" s="155" customFormat="1" ht="19.5" customHeight="1" thickBot="1">
      <c r="A37" s="613"/>
      <c r="B37" s="618" t="s">
        <v>9</v>
      </c>
      <c r="C37" s="619"/>
      <c r="D37" s="619"/>
      <c r="E37" s="619"/>
      <c r="F37" s="619"/>
      <c r="G37" s="170">
        <f>G32+G33+G34+G35+G36</f>
        <v>276</v>
      </c>
      <c r="H37" s="171">
        <f aca="true" t="shared" si="7" ref="H37:AD37">H32+H33+H34+H35+H36</f>
        <v>40.37</v>
      </c>
      <c r="I37" s="172">
        <f t="shared" si="7"/>
        <v>0</v>
      </c>
      <c r="J37" s="171">
        <f t="shared" si="7"/>
        <v>0</v>
      </c>
      <c r="K37" s="171">
        <f t="shared" si="7"/>
        <v>40.37</v>
      </c>
      <c r="L37" s="170">
        <f t="shared" si="7"/>
        <v>13</v>
      </c>
      <c r="M37" s="171">
        <f t="shared" si="7"/>
        <v>6.475</v>
      </c>
      <c r="N37" s="170">
        <f t="shared" si="7"/>
        <v>0</v>
      </c>
      <c r="O37" s="171">
        <f t="shared" si="7"/>
        <v>0</v>
      </c>
      <c r="P37" s="171">
        <f>P32+P33+P34+P35+P36</f>
        <v>6.475</v>
      </c>
      <c r="Q37" s="172">
        <f t="shared" si="7"/>
        <v>92</v>
      </c>
      <c r="R37" s="172">
        <f t="shared" si="7"/>
        <v>61.5</v>
      </c>
      <c r="S37" s="172">
        <f t="shared" si="7"/>
        <v>0</v>
      </c>
      <c r="T37" s="171">
        <f t="shared" si="7"/>
        <v>0</v>
      </c>
      <c r="U37" s="171">
        <f t="shared" si="7"/>
        <v>61.5</v>
      </c>
      <c r="V37" s="172">
        <f t="shared" si="7"/>
        <v>303</v>
      </c>
      <c r="W37" s="171">
        <f t="shared" si="7"/>
        <v>257</v>
      </c>
      <c r="X37" s="170">
        <f t="shared" si="7"/>
        <v>0</v>
      </c>
      <c r="Y37" s="171">
        <f t="shared" si="7"/>
        <v>0</v>
      </c>
      <c r="Z37" s="171">
        <f t="shared" si="7"/>
        <v>257</v>
      </c>
      <c r="AA37" s="172">
        <f t="shared" si="7"/>
        <v>684</v>
      </c>
      <c r="AB37" s="171">
        <f t="shared" si="7"/>
        <v>365.345</v>
      </c>
      <c r="AC37" s="170">
        <f t="shared" si="7"/>
        <v>0</v>
      </c>
      <c r="AD37" s="173">
        <f t="shared" si="7"/>
        <v>0</v>
      </c>
    </row>
    <row r="38" spans="1:30" s="155" customFormat="1" ht="19.5" customHeight="1">
      <c r="A38" s="611">
        <v>6</v>
      </c>
      <c r="B38" s="611" t="s">
        <v>74</v>
      </c>
      <c r="C38" s="615">
        <f>D38+E38</f>
        <v>3810.41</v>
      </c>
      <c r="D38" s="615">
        <v>3809.91</v>
      </c>
      <c r="E38" s="615">
        <v>0.5</v>
      </c>
      <c r="F38" s="177" t="s">
        <v>11</v>
      </c>
      <c r="G38" s="156">
        <v>0</v>
      </c>
      <c r="H38" s="157">
        <v>0</v>
      </c>
      <c r="I38" s="156">
        <v>0</v>
      </c>
      <c r="J38" s="157">
        <v>0</v>
      </c>
      <c r="K38" s="158">
        <f>H38+J38</f>
        <v>0</v>
      </c>
      <c r="L38" s="156">
        <v>36</v>
      </c>
      <c r="M38" s="157">
        <v>13.7</v>
      </c>
      <c r="N38" s="156">
        <v>0</v>
      </c>
      <c r="O38" s="157">
        <v>0</v>
      </c>
      <c r="P38" s="158">
        <f>M38+O38</f>
        <v>13.7</v>
      </c>
      <c r="Q38" s="159">
        <v>0</v>
      </c>
      <c r="R38" s="157">
        <v>0</v>
      </c>
      <c r="S38" s="159">
        <v>0</v>
      </c>
      <c r="T38" s="157">
        <v>0</v>
      </c>
      <c r="U38" s="158">
        <f>R38+T38</f>
        <v>0</v>
      </c>
      <c r="V38" s="159">
        <v>200</v>
      </c>
      <c r="W38" s="157">
        <v>450.2</v>
      </c>
      <c r="X38" s="159">
        <v>0</v>
      </c>
      <c r="Y38" s="157">
        <v>0</v>
      </c>
      <c r="Z38" s="158">
        <f>W38+Y38</f>
        <v>450.2</v>
      </c>
      <c r="AA38" s="159">
        <f t="shared" si="5"/>
        <v>236</v>
      </c>
      <c r="AB38" s="157">
        <f t="shared" si="5"/>
        <v>463.9</v>
      </c>
      <c r="AC38" s="160"/>
      <c r="AD38" s="161">
        <f t="shared" si="5"/>
        <v>0</v>
      </c>
    </row>
    <row r="39" spans="1:30" s="155" customFormat="1" ht="19.5" customHeight="1">
      <c r="A39" s="612"/>
      <c r="B39" s="612"/>
      <c r="C39" s="616"/>
      <c r="D39" s="616"/>
      <c r="E39" s="616"/>
      <c r="F39" s="174" t="s">
        <v>15</v>
      </c>
      <c r="G39" s="156">
        <v>0</v>
      </c>
      <c r="H39" s="157">
        <v>0</v>
      </c>
      <c r="I39" s="156">
        <v>0</v>
      </c>
      <c r="J39" s="157">
        <v>0</v>
      </c>
      <c r="K39" s="162">
        <f>H39+J39</f>
        <v>0</v>
      </c>
      <c r="L39" s="156">
        <v>0</v>
      </c>
      <c r="M39" s="157">
        <v>0</v>
      </c>
      <c r="N39" s="156">
        <v>0</v>
      </c>
      <c r="O39" s="157">
        <v>0</v>
      </c>
      <c r="P39" s="162">
        <f>M39+O39</f>
        <v>0</v>
      </c>
      <c r="Q39" s="163">
        <v>0</v>
      </c>
      <c r="R39" s="129">
        <v>0</v>
      </c>
      <c r="S39" s="163">
        <v>0</v>
      </c>
      <c r="T39" s="129">
        <v>0</v>
      </c>
      <c r="U39" s="162">
        <f>R39+T39</f>
        <v>0</v>
      </c>
      <c r="V39" s="163">
        <v>0</v>
      </c>
      <c r="W39" s="129">
        <v>0</v>
      </c>
      <c r="X39" s="163">
        <v>0</v>
      </c>
      <c r="Y39" s="129">
        <v>0</v>
      </c>
      <c r="Z39" s="162">
        <f>W39+Y39</f>
        <v>0</v>
      </c>
      <c r="AA39" s="159">
        <f t="shared" si="5"/>
        <v>0</v>
      </c>
      <c r="AB39" s="129">
        <f t="shared" si="5"/>
        <v>0</v>
      </c>
      <c r="AC39" s="130"/>
      <c r="AD39" s="131">
        <f t="shared" si="5"/>
        <v>0</v>
      </c>
    </row>
    <row r="40" spans="1:30" s="155" customFormat="1" ht="19.5" customHeight="1">
      <c r="A40" s="612"/>
      <c r="B40" s="612"/>
      <c r="C40" s="616"/>
      <c r="D40" s="616"/>
      <c r="E40" s="616"/>
      <c r="F40" s="174" t="s">
        <v>12</v>
      </c>
      <c r="G40" s="156">
        <v>0</v>
      </c>
      <c r="H40" s="157">
        <v>0</v>
      </c>
      <c r="I40" s="156">
        <v>0</v>
      </c>
      <c r="J40" s="157">
        <v>0</v>
      </c>
      <c r="K40" s="162">
        <f>H40+J40</f>
        <v>0</v>
      </c>
      <c r="L40" s="156">
        <v>0</v>
      </c>
      <c r="M40" s="157">
        <v>0</v>
      </c>
      <c r="N40" s="156">
        <v>0</v>
      </c>
      <c r="O40" s="157">
        <v>0</v>
      </c>
      <c r="P40" s="162">
        <f>M40+O40</f>
        <v>0</v>
      </c>
      <c r="Q40" s="163">
        <v>140</v>
      </c>
      <c r="R40" s="129">
        <v>150.6</v>
      </c>
      <c r="S40" s="163">
        <v>0</v>
      </c>
      <c r="T40" s="129">
        <v>0</v>
      </c>
      <c r="U40" s="162">
        <f>R40+T40</f>
        <v>150.6</v>
      </c>
      <c r="V40" s="163">
        <v>0</v>
      </c>
      <c r="W40" s="129">
        <v>0</v>
      </c>
      <c r="X40" s="163">
        <v>0</v>
      </c>
      <c r="Y40" s="129">
        <v>0</v>
      </c>
      <c r="Z40" s="162">
        <f>W40+Y40</f>
        <v>0</v>
      </c>
      <c r="AA40" s="159">
        <f t="shared" si="5"/>
        <v>140</v>
      </c>
      <c r="AB40" s="129">
        <f t="shared" si="5"/>
        <v>150.6</v>
      </c>
      <c r="AC40" s="130"/>
      <c r="AD40" s="131">
        <f t="shared" si="5"/>
        <v>0</v>
      </c>
    </row>
    <row r="41" spans="1:30" s="155" customFormat="1" ht="19.5" customHeight="1">
      <c r="A41" s="612"/>
      <c r="B41" s="612"/>
      <c r="C41" s="616"/>
      <c r="D41" s="616"/>
      <c r="E41" s="616"/>
      <c r="F41" s="174" t="s">
        <v>13</v>
      </c>
      <c r="G41" s="156">
        <v>0</v>
      </c>
      <c r="H41" s="157">
        <v>0</v>
      </c>
      <c r="I41" s="156">
        <v>0</v>
      </c>
      <c r="J41" s="157">
        <v>0</v>
      </c>
      <c r="K41" s="162">
        <f>H41+J41</f>
        <v>0</v>
      </c>
      <c r="L41" s="156">
        <v>1</v>
      </c>
      <c r="M41" s="157">
        <v>0.4</v>
      </c>
      <c r="N41" s="156">
        <v>0</v>
      </c>
      <c r="O41" s="157">
        <v>0</v>
      </c>
      <c r="P41" s="162">
        <f>M41+O41</f>
        <v>0.4</v>
      </c>
      <c r="Q41" s="163">
        <v>0</v>
      </c>
      <c r="R41" s="129">
        <v>0</v>
      </c>
      <c r="S41" s="163">
        <v>0</v>
      </c>
      <c r="T41" s="129">
        <v>0</v>
      </c>
      <c r="U41" s="162">
        <f>R41+T41</f>
        <v>0</v>
      </c>
      <c r="V41" s="163">
        <v>0</v>
      </c>
      <c r="W41" s="129">
        <v>0</v>
      </c>
      <c r="X41" s="163">
        <v>0</v>
      </c>
      <c r="Y41" s="129">
        <v>0</v>
      </c>
      <c r="Z41" s="162">
        <f>W41+Y41</f>
        <v>0</v>
      </c>
      <c r="AA41" s="159">
        <f t="shared" si="5"/>
        <v>1</v>
      </c>
      <c r="AB41" s="129">
        <f t="shared" si="5"/>
        <v>0.4</v>
      </c>
      <c r="AC41" s="130"/>
      <c r="AD41" s="131">
        <f t="shared" si="5"/>
        <v>0</v>
      </c>
    </row>
    <row r="42" spans="1:30" s="155" customFormat="1" ht="19.5" customHeight="1" thickBot="1">
      <c r="A42" s="612"/>
      <c r="B42" s="614"/>
      <c r="C42" s="617"/>
      <c r="D42" s="617"/>
      <c r="E42" s="617"/>
      <c r="F42" s="179" t="s">
        <v>14</v>
      </c>
      <c r="G42" s="180">
        <v>0</v>
      </c>
      <c r="H42" s="181">
        <v>0</v>
      </c>
      <c r="I42" s="180">
        <v>0</v>
      </c>
      <c r="J42" s="181">
        <v>0</v>
      </c>
      <c r="K42" s="182">
        <f>H42+J42</f>
        <v>0</v>
      </c>
      <c r="L42" s="180">
        <v>0</v>
      </c>
      <c r="M42" s="181">
        <v>0</v>
      </c>
      <c r="N42" s="180">
        <v>0</v>
      </c>
      <c r="O42" s="181">
        <v>0</v>
      </c>
      <c r="P42" s="182">
        <f>M42+O42</f>
        <v>0</v>
      </c>
      <c r="Q42" s="183">
        <v>0</v>
      </c>
      <c r="R42" s="184">
        <v>0</v>
      </c>
      <c r="S42" s="183">
        <v>0</v>
      </c>
      <c r="T42" s="184">
        <v>0</v>
      </c>
      <c r="U42" s="182">
        <f>R42+T42</f>
        <v>0</v>
      </c>
      <c r="V42" s="183">
        <v>0</v>
      </c>
      <c r="W42" s="184">
        <v>0</v>
      </c>
      <c r="X42" s="185">
        <v>0</v>
      </c>
      <c r="Y42" s="184">
        <v>0</v>
      </c>
      <c r="Z42" s="182">
        <f>W42+Y42</f>
        <v>0</v>
      </c>
      <c r="AA42" s="186">
        <f>G42+L42+Q42+V42</f>
        <v>0</v>
      </c>
      <c r="AB42" s="184">
        <f>H42+M42+R42+W42</f>
        <v>0</v>
      </c>
      <c r="AC42" s="187"/>
      <c r="AD42" s="188">
        <f>J42+O42+T42+Y42</f>
        <v>0</v>
      </c>
    </row>
    <row r="43" spans="1:30" s="155" customFormat="1" ht="19.5" customHeight="1" thickBot="1">
      <c r="A43" s="613"/>
      <c r="B43" s="618" t="s">
        <v>9</v>
      </c>
      <c r="C43" s="619"/>
      <c r="D43" s="619"/>
      <c r="E43" s="619"/>
      <c r="F43" s="619"/>
      <c r="G43" s="170">
        <f>G38+G39+G40+G41+G42</f>
        <v>0</v>
      </c>
      <c r="H43" s="171">
        <f aca="true" t="shared" si="8" ref="H43:AD43">H38+H39+H40+H41+H42</f>
        <v>0</v>
      </c>
      <c r="I43" s="172">
        <f t="shared" si="8"/>
        <v>0</v>
      </c>
      <c r="J43" s="171">
        <f t="shared" si="8"/>
        <v>0</v>
      </c>
      <c r="K43" s="171">
        <f t="shared" si="8"/>
        <v>0</v>
      </c>
      <c r="L43" s="170">
        <f t="shared" si="8"/>
        <v>37</v>
      </c>
      <c r="M43" s="171">
        <f t="shared" si="8"/>
        <v>14.1</v>
      </c>
      <c r="N43" s="170">
        <f t="shared" si="8"/>
        <v>0</v>
      </c>
      <c r="O43" s="171">
        <f t="shared" si="8"/>
        <v>0</v>
      </c>
      <c r="P43" s="171">
        <f t="shared" si="8"/>
        <v>14.1</v>
      </c>
      <c r="Q43" s="172">
        <f t="shared" si="8"/>
        <v>140</v>
      </c>
      <c r="R43" s="172">
        <f t="shared" si="8"/>
        <v>150.6</v>
      </c>
      <c r="S43" s="172">
        <f t="shared" si="8"/>
        <v>0</v>
      </c>
      <c r="T43" s="171">
        <f t="shared" si="8"/>
        <v>0</v>
      </c>
      <c r="U43" s="171">
        <f t="shared" si="8"/>
        <v>150.6</v>
      </c>
      <c r="V43" s="172">
        <f t="shared" si="8"/>
        <v>200</v>
      </c>
      <c r="W43" s="171">
        <f t="shared" si="8"/>
        <v>450.2</v>
      </c>
      <c r="X43" s="170">
        <f t="shared" si="8"/>
        <v>0</v>
      </c>
      <c r="Y43" s="171">
        <f t="shared" si="8"/>
        <v>0</v>
      </c>
      <c r="Z43" s="171">
        <f t="shared" si="8"/>
        <v>450.2</v>
      </c>
      <c r="AA43" s="172">
        <f t="shared" si="8"/>
        <v>377</v>
      </c>
      <c r="AB43" s="171">
        <f t="shared" si="8"/>
        <v>614.9</v>
      </c>
      <c r="AC43" s="170">
        <f t="shared" si="8"/>
        <v>0</v>
      </c>
      <c r="AD43" s="173">
        <f t="shared" si="8"/>
        <v>0</v>
      </c>
    </row>
    <row r="44" spans="1:30" s="155" customFormat="1" ht="19.5" customHeight="1">
      <c r="A44" s="611">
        <v>7</v>
      </c>
      <c r="B44" s="611" t="s">
        <v>75</v>
      </c>
      <c r="C44" s="615">
        <f>D44+E44</f>
        <v>4357.54</v>
      </c>
      <c r="D44" s="615">
        <v>4350.54</v>
      </c>
      <c r="E44" s="615">
        <v>7</v>
      </c>
      <c r="F44" s="177" t="s">
        <v>11</v>
      </c>
      <c r="G44" s="156"/>
      <c r="H44" s="157"/>
      <c r="I44" s="156">
        <v>0</v>
      </c>
      <c r="J44" s="157">
        <v>0</v>
      </c>
      <c r="K44" s="158">
        <f aca="true" t="shared" si="9" ref="K44:K54">H44+J44</f>
        <v>0</v>
      </c>
      <c r="L44" s="156">
        <v>29</v>
      </c>
      <c r="M44" s="157">
        <v>14.41</v>
      </c>
      <c r="N44" s="156">
        <v>0</v>
      </c>
      <c r="O44" s="157">
        <v>0</v>
      </c>
      <c r="P44" s="158">
        <f>M44+O44</f>
        <v>14.41</v>
      </c>
      <c r="Q44" s="159">
        <v>45</v>
      </c>
      <c r="R44" s="157">
        <v>35.9</v>
      </c>
      <c r="S44" s="159">
        <v>0</v>
      </c>
      <c r="T44" s="157">
        <v>0</v>
      </c>
      <c r="U44" s="158">
        <f>R44+T44</f>
        <v>35.9</v>
      </c>
      <c r="V44" s="159">
        <v>15</v>
      </c>
      <c r="W44" s="157">
        <v>19.5</v>
      </c>
      <c r="X44" s="159">
        <v>0</v>
      </c>
      <c r="Y44" s="157">
        <v>0</v>
      </c>
      <c r="Z44" s="158">
        <f>W44+Y44</f>
        <v>19.5</v>
      </c>
      <c r="AA44" s="159">
        <f>G44+L44+Q44+V44</f>
        <v>89</v>
      </c>
      <c r="AB44" s="157">
        <f>H44+M44+R44+W44</f>
        <v>69.81</v>
      </c>
      <c r="AC44" s="160">
        <f>I44+N44+S44+X44</f>
        <v>0</v>
      </c>
      <c r="AD44" s="161">
        <f>J44+O44+T44+Y44</f>
        <v>0</v>
      </c>
    </row>
    <row r="45" spans="1:30" s="155" customFormat="1" ht="19.5" customHeight="1">
      <c r="A45" s="612"/>
      <c r="B45" s="612"/>
      <c r="C45" s="616"/>
      <c r="D45" s="616"/>
      <c r="E45" s="616"/>
      <c r="F45" s="174" t="s">
        <v>15</v>
      </c>
      <c r="G45" s="156">
        <v>0</v>
      </c>
      <c r="H45" s="157">
        <v>0</v>
      </c>
      <c r="I45" s="156">
        <v>0</v>
      </c>
      <c r="J45" s="157">
        <v>0</v>
      </c>
      <c r="K45" s="162">
        <f t="shared" si="9"/>
        <v>0</v>
      </c>
      <c r="L45" s="156">
        <v>0</v>
      </c>
      <c r="M45" s="157">
        <v>0</v>
      </c>
      <c r="N45" s="156">
        <v>0</v>
      </c>
      <c r="O45" s="157">
        <v>0</v>
      </c>
      <c r="P45" s="162">
        <f>M45+O45</f>
        <v>0</v>
      </c>
      <c r="Q45" s="163">
        <v>0</v>
      </c>
      <c r="R45" s="129">
        <v>0</v>
      </c>
      <c r="S45" s="163">
        <v>0</v>
      </c>
      <c r="T45" s="129">
        <v>0</v>
      </c>
      <c r="U45" s="162">
        <f>R45+T45</f>
        <v>0</v>
      </c>
      <c r="V45" s="163">
        <v>0</v>
      </c>
      <c r="W45" s="129">
        <v>0</v>
      </c>
      <c r="X45" s="163">
        <v>0</v>
      </c>
      <c r="Y45" s="129">
        <v>0</v>
      </c>
      <c r="Z45" s="162">
        <f>W45+Y45</f>
        <v>0</v>
      </c>
      <c r="AA45" s="159">
        <f aca="true" t="shared" si="10" ref="AA45:AD48">G45+L45+Q45+V45</f>
        <v>0</v>
      </c>
      <c r="AB45" s="129">
        <f t="shared" si="10"/>
        <v>0</v>
      </c>
      <c r="AC45" s="130">
        <f t="shared" si="10"/>
        <v>0</v>
      </c>
      <c r="AD45" s="131">
        <f t="shared" si="10"/>
        <v>0</v>
      </c>
    </row>
    <row r="46" spans="1:30" s="155" customFormat="1" ht="19.5" customHeight="1">
      <c r="A46" s="612"/>
      <c r="B46" s="612"/>
      <c r="C46" s="616"/>
      <c r="D46" s="616"/>
      <c r="E46" s="616"/>
      <c r="F46" s="174" t="s">
        <v>12</v>
      </c>
      <c r="G46" s="156"/>
      <c r="H46" s="157"/>
      <c r="I46" s="156">
        <v>0</v>
      </c>
      <c r="J46" s="157">
        <v>0</v>
      </c>
      <c r="K46" s="162">
        <f t="shared" si="9"/>
        <v>0</v>
      </c>
      <c r="L46" s="156">
        <v>32</v>
      </c>
      <c r="M46" s="157">
        <v>15.05</v>
      </c>
      <c r="N46" s="156">
        <v>0</v>
      </c>
      <c r="O46" s="157">
        <v>0</v>
      </c>
      <c r="P46" s="162">
        <f>M46+O46</f>
        <v>15.05</v>
      </c>
      <c r="Q46" s="163">
        <v>58</v>
      </c>
      <c r="R46" s="129">
        <v>30</v>
      </c>
      <c r="S46" s="163">
        <v>0</v>
      </c>
      <c r="T46" s="129">
        <v>0</v>
      </c>
      <c r="U46" s="162">
        <f>R46+T46</f>
        <v>30</v>
      </c>
      <c r="V46" s="163">
        <v>95</v>
      </c>
      <c r="W46" s="129">
        <v>160.5</v>
      </c>
      <c r="X46" s="163">
        <v>0</v>
      </c>
      <c r="Y46" s="129">
        <v>0</v>
      </c>
      <c r="Z46" s="162">
        <f>W46+Y46</f>
        <v>160.5</v>
      </c>
      <c r="AA46" s="159">
        <f t="shared" si="10"/>
        <v>185</v>
      </c>
      <c r="AB46" s="129">
        <f t="shared" si="10"/>
        <v>205.55</v>
      </c>
      <c r="AC46" s="130">
        <f t="shared" si="10"/>
        <v>0</v>
      </c>
      <c r="AD46" s="131">
        <f t="shared" si="10"/>
        <v>0</v>
      </c>
    </row>
    <row r="47" spans="1:30" s="155" customFormat="1" ht="19.5" customHeight="1">
      <c r="A47" s="612"/>
      <c r="B47" s="612"/>
      <c r="C47" s="616"/>
      <c r="D47" s="616"/>
      <c r="E47" s="616"/>
      <c r="F47" s="174" t="s">
        <v>13</v>
      </c>
      <c r="G47" s="156">
        <v>0</v>
      </c>
      <c r="H47" s="157">
        <v>0</v>
      </c>
      <c r="I47" s="156">
        <v>0</v>
      </c>
      <c r="J47" s="157">
        <v>0</v>
      </c>
      <c r="K47" s="162">
        <f t="shared" si="9"/>
        <v>0</v>
      </c>
      <c r="L47" s="156">
        <v>0</v>
      </c>
      <c r="M47" s="157">
        <v>0</v>
      </c>
      <c r="N47" s="156">
        <v>0</v>
      </c>
      <c r="O47" s="157">
        <v>0</v>
      </c>
      <c r="P47" s="162">
        <f>M47+O47</f>
        <v>0</v>
      </c>
      <c r="Q47" s="163">
        <v>0</v>
      </c>
      <c r="R47" s="129">
        <v>0</v>
      </c>
      <c r="S47" s="163">
        <v>0</v>
      </c>
      <c r="T47" s="129">
        <v>0</v>
      </c>
      <c r="U47" s="162">
        <f>R47+T47</f>
        <v>0</v>
      </c>
      <c r="V47" s="163">
        <v>0</v>
      </c>
      <c r="W47" s="129">
        <v>0</v>
      </c>
      <c r="X47" s="163">
        <v>0</v>
      </c>
      <c r="Y47" s="129">
        <v>0</v>
      </c>
      <c r="Z47" s="162">
        <f>W47+Y47</f>
        <v>0</v>
      </c>
      <c r="AA47" s="159">
        <f t="shared" si="10"/>
        <v>0</v>
      </c>
      <c r="AB47" s="129">
        <f t="shared" si="10"/>
        <v>0</v>
      </c>
      <c r="AC47" s="130">
        <f t="shared" si="10"/>
        <v>0</v>
      </c>
      <c r="AD47" s="131">
        <f t="shared" si="10"/>
        <v>0</v>
      </c>
    </row>
    <row r="48" spans="1:30" s="155" customFormat="1" ht="19.5" customHeight="1" thickBot="1">
      <c r="A48" s="612"/>
      <c r="B48" s="614"/>
      <c r="C48" s="617"/>
      <c r="D48" s="617"/>
      <c r="E48" s="617"/>
      <c r="F48" s="179" t="s">
        <v>14</v>
      </c>
      <c r="G48" s="180">
        <v>0</v>
      </c>
      <c r="H48" s="181">
        <v>0</v>
      </c>
      <c r="I48" s="180">
        <v>0</v>
      </c>
      <c r="J48" s="181">
        <v>0</v>
      </c>
      <c r="K48" s="182">
        <f t="shared" si="9"/>
        <v>0</v>
      </c>
      <c r="L48" s="180">
        <v>0</v>
      </c>
      <c r="M48" s="181">
        <v>0</v>
      </c>
      <c r="N48" s="180">
        <v>0</v>
      </c>
      <c r="O48" s="181">
        <v>0</v>
      </c>
      <c r="P48" s="182">
        <f>M48+O48</f>
        <v>0</v>
      </c>
      <c r="Q48" s="183">
        <v>0</v>
      </c>
      <c r="R48" s="184">
        <v>0</v>
      </c>
      <c r="S48" s="183">
        <v>0</v>
      </c>
      <c r="T48" s="184">
        <v>0</v>
      </c>
      <c r="U48" s="182">
        <f>R48+T48</f>
        <v>0</v>
      </c>
      <c r="V48" s="183">
        <v>0</v>
      </c>
      <c r="W48" s="184">
        <v>0</v>
      </c>
      <c r="X48" s="185">
        <v>0</v>
      </c>
      <c r="Y48" s="184">
        <v>0</v>
      </c>
      <c r="Z48" s="182">
        <f>W48+Y48</f>
        <v>0</v>
      </c>
      <c r="AA48" s="186">
        <f t="shared" si="10"/>
        <v>0</v>
      </c>
      <c r="AB48" s="184">
        <f t="shared" si="10"/>
        <v>0</v>
      </c>
      <c r="AC48" s="187">
        <f t="shared" si="10"/>
        <v>0</v>
      </c>
      <c r="AD48" s="188">
        <f t="shared" si="10"/>
        <v>0</v>
      </c>
    </row>
    <row r="49" spans="1:30" s="155" customFormat="1" ht="19.5" customHeight="1" thickBot="1">
      <c r="A49" s="613"/>
      <c r="B49" s="618" t="s">
        <v>9</v>
      </c>
      <c r="C49" s="619"/>
      <c r="D49" s="619"/>
      <c r="E49" s="619"/>
      <c r="F49" s="619"/>
      <c r="G49" s="170">
        <f>G44+G45+G46+G47+G48</f>
        <v>0</v>
      </c>
      <c r="H49" s="171">
        <f aca="true" t="shared" si="11" ref="H49:AD49">H44+H45+H46+H47+H48</f>
        <v>0</v>
      </c>
      <c r="I49" s="172">
        <f t="shared" si="11"/>
        <v>0</v>
      </c>
      <c r="J49" s="171">
        <f t="shared" si="11"/>
        <v>0</v>
      </c>
      <c r="K49" s="171">
        <f t="shared" si="11"/>
        <v>0</v>
      </c>
      <c r="L49" s="170">
        <f t="shared" si="11"/>
        <v>61</v>
      </c>
      <c r="M49" s="171">
        <f t="shared" si="11"/>
        <v>29.46</v>
      </c>
      <c r="N49" s="170">
        <f t="shared" si="11"/>
        <v>0</v>
      </c>
      <c r="O49" s="171">
        <f t="shared" si="11"/>
        <v>0</v>
      </c>
      <c r="P49" s="171">
        <f t="shared" si="11"/>
        <v>29.46</v>
      </c>
      <c r="Q49" s="172">
        <f t="shared" si="11"/>
        <v>103</v>
      </c>
      <c r="R49" s="172">
        <f t="shared" si="11"/>
        <v>65.9</v>
      </c>
      <c r="S49" s="172">
        <f t="shared" si="11"/>
        <v>0</v>
      </c>
      <c r="T49" s="171">
        <f t="shared" si="11"/>
        <v>0</v>
      </c>
      <c r="U49" s="171">
        <f t="shared" si="11"/>
        <v>65.9</v>
      </c>
      <c r="V49" s="172">
        <f t="shared" si="11"/>
        <v>110</v>
      </c>
      <c r="W49" s="171">
        <f t="shared" si="11"/>
        <v>180</v>
      </c>
      <c r="X49" s="170">
        <f t="shared" si="11"/>
        <v>0</v>
      </c>
      <c r="Y49" s="171">
        <f t="shared" si="11"/>
        <v>0</v>
      </c>
      <c r="Z49" s="171">
        <f t="shared" si="11"/>
        <v>180</v>
      </c>
      <c r="AA49" s="172">
        <f t="shared" si="11"/>
        <v>274</v>
      </c>
      <c r="AB49" s="171">
        <f t="shared" si="11"/>
        <v>275.36</v>
      </c>
      <c r="AC49" s="170">
        <f t="shared" si="11"/>
        <v>0</v>
      </c>
      <c r="AD49" s="173">
        <f t="shared" si="11"/>
        <v>0</v>
      </c>
    </row>
    <row r="50" spans="1:30" s="155" customFormat="1" ht="19.5" customHeight="1">
      <c r="A50" s="611">
        <v>8</v>
      </c>
      <c r="B50" s="611" t="s">
        <v>76</v>
      </c>
      <c r="C50" s="615">
        <f>D50+E50</f>
        <v>734.9</v>
      </c>
      <c r="D50" s="615">
        <v>734.88</v>
      </c>
      <c r="E50" s="615">
        <v>0.02</v>
      </c>
      <c r="F50" s="177" t="s">
        <v>11</v>
      </c>
      <c r="G50" s="156"/>
      <c r="H50" s="157"/>
      <c r="I50" s="156"/>
      <c r="J50" s="157"/>
      <c r="K50" s="158">
        <f t="shared" si="9"/>
        <v>0</v>
      </c>
      <c r="L50" s="156"/>
      <c r="M50" s="157"/>
      <c r="N50" s="156"/>
      <c r="O50" s="157"/>
      <c r="P50" s="158">
        <f>M50+O50</f>
        <v>0</v>
      </c>
      <c r="Q50" s="159"/>
      <c r="R50" s="157"/>
      <c r="S50" s="159"/>
      <c r="T50" s="157"/>
      <c r="U50" s="158">
        <f>R50+T50</f>
        <v>0</v>
      </c>
      <c r="V50" s="159"/>
      <c r="W50" s="157"/>
      <c r="X50" s="159"/>
      <c r="Y50" s="157"/>
      <c r="Z50" s="158">
        <f>W50+Y50</f>
        <v>0</v>
      </c>
      <c r="AA50" s="159">
        <f aca="true" t="shared" si="12" ref="AA50:AD54">G50+L50+Q50+V50</f>
        <v>0</v>
      </c>
      <c r="AB50" s="157">
        <f t="shared" si="12"/>
        <v>0</v>
      </c>
      <c r="AC50" s="160">
        <f t="shared" si="12"/>
        <v>0</v>
      </c>
      <c r="AD50" s="161">
        <f t="shared" si="12"/>
        <v>0</v>
      </c>
    </row>
    <row r="51" spans="1:30" s="155" customFormat="1" ht="19.5" customHeight="1">
      <c r="A51" s="612"/>
      <c r="B51" s="612"/>
      <c r="C51" s="616"/>
      <c r="D51" s="616"/>
      <c r="E51" s="616"/>
      <c r="F51" s="174" t="s">
        <v>15</v>
      </c>
      <c r="G51" s="156"/>
      <c r="H51" s="157"/>
      <c r="I51" s="156"/>
      <c r="J51" s="157"/>
      <c r="K51" s="162">
        <f t="shared" si="9"/>
        <v>0</v>
      </c>
      <c r="L51" s="156"/>
      <c r="M51" s="157"/>
      <c r="N51" s="156"/>
      <c r="O51" s="157"/>
      <c r="P51" s="162">
        <f>M51+O51</f>
        <v>0</v>
      </c>
      <c r="Q51" s="163"/>
      <c r="R51" s="129"/>
      <c r="S51" s="163"/>
      <c r="T51" s="129"/>
      <c r="U51" s="162">
        <f>R51+T51</f>
        <v>0</v>
      </c>
      <c r="V51" s="163"/>
      <c r="W51" s="129"/>
      <c r="X51" s="163"/>
      <c r="Y51" s="129"/>
      <c r="Z51" s="162">
        <f>W51+Y51</f>
        <v>0</v>
      </c>
      <c r="AA51" s="159">
        <f t="shared" si="12"/>
        <v>0</v>
      </c>
      <c r="AB51" s="129">
        <f t="shared" si="12"/>
        <v>0</v>
      </c>
      <c r="AC51" s="130">
        <f t="shared" si="12"/>
        <v>0</v>
      </c>
      <c r="AD51" s="131">
        <f t="shared" si="12"/>
        <v>0</v>
      </c>
    </row>
    <row r="52" spans="1:30" s="155" customFormat="1" ht="19.5" customHeight="1">
      <c r="A52" s="612"/>
      <c r="B52" s="612"/>
      <c r="C52" s="616"/>
      <c r="D52" s="616"/>
      <c r="E52" s="616"/>
      <c r="F52" s="174" t="s">
        <v>12</v>
      </c>
      <c r="G52" s="156"/>
      <c r="H52" s="157"/>
      <c r="I52" s="156"/>
      <c r="J52" s="157"/>
      <c r="K52" s="162">
        <f t="shared" si="9"/>
        <v>0</v>
      </c>
      <c r="L52" s="156"/>
      <c r="M52" s="157"/>
      <c r="N52" s="156"/>
      <c r="O52" s="157"/>
      <c r="P52" s="162">
        <f>M52+O52</f>
        <v>0</v>
      </c>
      <c r="Q52" s="163"/>
      <c r="R52" s="129"/>
      <c r="S52" s="163"/>
      <c r="T52" s="129"/>
      <c r="U52" s="162">
        <f>R52+T52</f>
        <v>0</v>
      </c>
      <c r="V52" s="163"/>
      <c r="W52" s="129"/>
      <c r="X52" s="163"/>
      <c r="Y52" s="129"/>
      <c r="Z52" s="162">
        <f>W52+Y52</f>
        <v>0</v>
      </c>
      <c r="AA52" s="159">
        <f t="shared" si="12"/>
        <v>0</v>
      </c>
      <c r="AB52" s="129">
        <f t="shared" si="12"/>
        <v>0</v>
      </c>
      <c r="AC52" s="130">
        <f t="shared" si="12"/>
        <v>0</v>
      </c>
      <c r="AD52" s="131">
        <f t="shared" si="12"/>
        <v>0</v>
      </c>
    </row>
    <row r="53" spans="1:30" s="155" customFormat="1" ht="19.5" customHeight="1">
      <c r="A53" s="612"/>
      <c r="B53" s="612"/>
      <c r="C53" s="616"/>
      <c r="D53" s="616"/>
      <c r="E53" s="616"/>
      <c r="F53" s="174" t="s">
        <v>13</v>
      </c>
      <c r="G53" s="156"/>
      <c r="H53" s="157"/>
      <c r="I53" s="156"/>
      <c r="J53" s="157"/>
      <c r="K53" s="162">
        <f t="shared" si="9"/>
        <v>0</v>
      </c>
      <c r="L53" s="156"/>
      <c r="M53" s="157"/>
      <c r="N53" s="156"/>
      <c r="O53" s="157"/>
      <c r="P53" s="162">
        <f>M53+O53</f>
        <v>0</v>
      </c>
      <c r="Q53" s="163"/>
      <c r="R53" s="129"/>
      <c r="S53" s="163"/>
      <c r="T53" s="129"/>
      <c r="U53" s="162">
        <f>R53+T53</f>
        <v>0</v>
      </c>
      <c r="V53" s="163"/>
      <c r="W53" s="129"/>
      <c r="X53" s="163"/>
      <c r="Y53" s="129"/>
      <c r="Z53" s="162">
        <f>W53+Y53</f>
        <v>0</v>
      </c>
      <c r="AA53" s="159">
        <f t="shared" si="12"/>
        <v>0</v>
      </c>
      <c r="AB53" s="129">
        <f t="shared" si="12"/>
        <v>0</v>
      </c>
      <c r="AC53" s="130">
        <f t="shared" si="12"/>
        <v>0</v>
      </c>
      <c r="AD53" s="131">
        <f t="shared" si="12"/>
        <v>0</v>
      </c>
    </row>
    <row r="54" spans="1:30" s="155" customFormat="1" ht="19.5" customHeight="1" thickBot="1">
      <c r="A54" s="612"/>
      <c r="B54" s="614"/>
      <c r="C54" s="617"/>
      <c r="D54" s="617"/>
      <c r="E54" s="617"/>
      <c r="F54" s="179" t="s">
        <v>14</v>
      </c>
      <c r="G54" s="180"/>
      <c r="H54" s="181"/>
      <c r="I54" s="180"/>
      <c r="J54" s="181"/>
      <c r="K54" s="182">
        <f t="shared" si="9"/>
        <v>0</v>
      </c>
      <c r="L54" s="180"/>
      <c r="M54" s="181"/>
      <c r="N54" s="180"/>
      <c r="O54" s="181"/>
      <c r="P54" s="182">
        <f>M54+O54</f>
        <v>0</v>
      </c>
      <c r="Q54" s="183"/>
      <c r="R54" s="184"/>
      <c r="S54" s="183"/>
      <c r="T54" s="184"/>
      <c r="U54" s="182">
        <f>R54+T54</f>
        <v>0</v>
      </c>
      <c r="V54" s="183"/>
      <c r="W54" s="184"/>
      <c r="X54" s="185"/>
      <c r="Y54" s="184"/>
      <c r="Z54" s="182">
        <f>W54+Y54</f>
        <v>0</v>
      </c>
      <c r="AA54" s="186">
        <f t="shared" si="12"/>
        <v>0</v>
      </c>
      <c r="AB54" s="184">
        <f t="shared" si="12"/>
        <v>0</v>
      </c>
      <c r="AC54" s="187">
        <f t="shared" si="12"/>
        <v>0</v>
      </c>
      <c r="AD54" s="188">
        <f t="shared" si="12"/>
        <v>0</v>
      </c>
    </row>
    <row r="55" spans="1:30" s="155" customFormat="1" ht="19.5" customHeight="1" thickBot="1">
      <c r="A55" s="613"/>
      <c r="B55" s="618" t="s">
        <v>9</v>
      </c>
      <c r="C55" s="619"/>
      <c r="D55" s="619"/>
      <c r="E55" s="619"/>
      <c r="F55" s="619"/>
      <c r="G55" s="170">
        <f>G50+G51+G52+G53+G54</f>
        <v>0</v>
      </c>
      <c r="H55" s="171">
        <f aca="true" t="shared" si="13" ref="H55:AD55">H50+H51+H52+H53+H54</f>
        <v>0</v>
      </c>
      <c r="I55" s="172">
        <f t="shared" si="13"/>
        <v>0</v>
      </c>
      <c r="J55" s="171">
        <f t="shared" si="13"/>
        <v>0</v>
      </c>
      <c r="K55" s="171">
        <f t="shared" si="13"/>
        <v>0</v>
      </c>
      <c r="L55" s="170">
        <f t="shared" si="13"/>
        <v>0</v>
      </c>
      <c r="M55" s="171">
        <f t="shared" si="13"/>
        <v>0</v>
      </c>
      <c r="N55" s="170">
        <f t="shared" si="13"/>
        <v>0</v>
      </c>
      <c r="O55" s="171">
        <f t="shared" si="13"/>
        <v>0</v>
      </c>
      <c r="P55" s="171">
        <f t="shared" si="13"/>
        <v>0</v>
      </c>
      <c r="Q55" s="172">
        <f t="shared" si="13"/>
        <v>0</v>
      </c>
      <c r="R55" s="172">
        <f t="shared" si="13"/>
        <v>0</v>
      </c>
      <c r="S55" s="172">
        <f t="shared" si="13"/>
        <v>0</v>
      </c>
      <c r="T55" s="171">
        <f t="shared" si="13"/>
        <v>0</v>
      </c>
      <c r="U55" s="171">
        <f t="shared" si="13"/>
        <v>0</v>
      </c>
      <c r="V55" s="172">
        <f t="shared" si="13"/>
        <v>0</v>
      </c>
      <c r="W55" s="171">
        <f t="shared" si="13"/>
        <v>0</v>
      </c>
      <c r="X55" s="170">
        <f t="shared" si="13"/>
        <v>0</v>
      </c>
      <c r="Y55" s="171">
        <f t="shared" si="13"/>
        <v>0</v>
      </c>
      <c r="Z55" s="171">
        <f t="shared" si="13"/>
        <v>0</v>
      </c>
      <c r="AA55" s="172">
        <f t="shared" si="13"/>
        <v>0</v>
      </c>
      <c r="AB55" s="171">
        <f t="shared" si="13"/>
        <v>0</v>
      </c>
      <c r="AC55" s="170">
        <f t="shared" si="13"/>
        <v>0</v>
      </c>
      <c r="AD55" s="173">
        <f t="shared" si="13"/>
        <v>0</v>
      </c>
    </row>
    <row r="56" spans="1:30" s="155" customFormat="1" ht="19.5" customHeight="1">
      <c r="A56" s="611">
        <v>9</v>
      </c>
      <c r="B56" s="611" t="s">
        <v>77</v>
      </c>
      <c r="C56" s="615">
        <f>D56+E56</f>
        <v>10218.43</v>
      </c>
      <c r="D56" s="615">
        <v>8182.34</v>
      </c>
      <c r="E56" s="615">
        <v>2036.09</v>
      </c>
      <c r="F56" s="177" t="s">
        <v>11</v>
      </c>
      <c r="G56" s="156">
        <v>950</v>
      </c>
      <c r="H56" s="157">
        <v>180.6</v>
      </c>
      <c r="I56" s="156"/>
      <c r="J56" s="157"/>
      <c r="K56" s="158">
        <f>H56+J56</f>
        <v>180.6</v>
      </c>
      <c r="L56" s="156">
        <v>980</v>
      </c>
      <c r="M56" s="157">
        <v>390</v>
      </c>
      <c r="N56" s="156"/>
      <c r="O56" s="157"/>
      <c r="P56" s="158">
        <f>M56+O56</f>
        <v>390</v>
      </c>
      <c r="Q56" s="159">
        <v>410</v>
      </c>
      <c r="R56" s="157">
        <v>318.5</v>
      </c>
      <c r="S56" s="159"/>
      <c r="T56" s="157"/>
      <c r="U56" s="158">
        <f>R56+T56</f>
        <v>318.5</v>
      </c>
      <c r="V56" s="159">
        <v>190</v>
      </c>
      <c r="W56" s="157">
        <v>210.5</v>
      </c>
      <c r="X56" s="159"/>
      <c r="Y56" s="157"/>
      <c r="Z56" s="158">
        <f>W56+Y56</f>
        <v>210.5</v>
      </c>
      <c r="AA56" s="159">
        <f aca="true" t="shared" si="14" ref="AA56:AD60">G56+L56+Q56+V56</f>
        <v>2530</v>
      </c>
      <c r="AB56" s="157">
        <f>H56+M56+R56+W56</f>
        <v>1099.6</v>
      </c>
      <c r="AC56" s="160">
        <f t="shared" si="14"/>
        <v>0</v>
      </c>
      <c r="AD56" s="161">
        <f t="shared" si="14"/>
        <v>0</v>
      </c>
    </row>
    <row r="57" spans="1:30" s="155" customFormat="1" ht="19.5" customHeight="1">
      <c r="A57" s="612"/>
      <c r="B57" s="612"/>
      <c r="C57" s="616"/>
      <c r="D57" s="616"/>
      <c r="E57" s="616"/>
      <c r="F57" s="174" t="s">
        <v>15</v>
      </c>
      <c r="G57" s="156"/>
      <c r="H57" s="157"/>
      <c r="I57" s="156"/>
      <c r="J57" s="157"/>
      <c r="K57" s="162">
        <f>H57+J57</f>
        <v>0</v>
      </c>
      <c r="L57" s="156"/>
      <c r="M57" s="157"/>
      <c r="N57" s="156"/>
      <c r="O57" s="157"/>
      <c r="P57" s="162">
        <f>M57+O57</f>
        <v>0</v>
      </c>
      <c r="Q57" s="163"/>
      <c r="R57" s="129"/>
      <c r="S57" s="163"/>
      <c r="T57" s="129"/>
      <c r="U57" s="162">
        <f>R57+T57</f>
        <v>0</v>
      </c>
      <c r="V57" s="163"/>
      <c r="W57" s="129"/>
      <c r="X57" s="163"/>
      <c r="Y57" s="129"/>
      <c r="Z57" s="162">
        <f>W57+Y57</f>
        <v>0</v>
      </c>
      <c r="AA57" s="159">
        <f t="shared" si="14"/>
        <v>0</v>
      </c>
      <c r="AB57" s="129">
        <f t="shared" si="14"/>
        <v>0</v>
      </c>
      <c r="AC57" s="130">
        <f t="shared" si="14"/>
        <v>0</v>
      </c>
      <c r="AD57" s="131">
        <f t="shared" si="14"/>
        <v>0</v>
      </c>
    </row>
    <row r="58" spans="1:30" s="155" customFormat="1" ht="19.5" customHeight="1">
      <c r="A58" s="612"/>
      <c r="B58" s="612"/>
      <c r="C58" s="616"/>
      <c r="D58" s="616"/>
      <c r="E58" s="616"/>
      <c r="F58" s="174" t="s">
        <v>12</v>
      </c>
      <c r="G58" s="156"/>
      <c r="H58" s="157"/>
      <c r="I58" s="156"/>
      <c r="J58" s="157"/>
      <c r="K58" s="162">
        <f>H58+J58</f>
        <v>0</v>
      </c>
      <c r="L58" s="156">
        <v>43</v>
      </c>
      <c r="M58" s="157">
        <v>17</v>
      </c>
      <c r="N58" s="156"/>
      <c r="O58" s="157"/>
      <c r="P58" s="162">
        <f>M58+O58</f>
        <v>17</v>
      </c>
      <c r="Q58" s="163"/>
      <c r="R58" s="129"/>
      <c r="S58" s="163"/>
      <c r="T58" s="129"/>
      <c r="U58" s="162">
        <f>R58+T58</f>
        <v>0</v>
      </c>
      <c r="V58" s="163"/>
      <c r="W58" s="129"/>
      <c r="X58" s="163"/>
      <c r="Y58" s="129"/>
      <c r="Z58" s="162">
        <f>W58+Y58</f>
        <v>0</v>
      </c>
      <c r="AA58" s="159">
        <f t="shared" si="14"/>
        <v>43</v>
      </c>
      <c r="AB58" s="129">
        <f t="shared" si="14"/>
        <v>17</v>
      </c>
      <c r="AC58" s="130">
        <f t="shared" si="14"/>
        <v>0</v>
      </c>
      <c r="AD58" s="131">
        <f t="shared" si="14"/>
        <v>0</v>
      </c>
    </row>
    <row r="59" spans="1:30" s="155" customFormat="1" ht="19.5" customHeight="1">
      <c r="A59" s="612"/>
      <c r="B59" s="612"/>
      <c r="C59" s="616"/>
      <c r="D59" s="616"/>
      <c r="E59" s="616"/>
      <c r="F59" s="174" t="s">
        <v>13</v>
      </c>
      <c r="G59" s="156">
        <v>20</v>
      </c>
      <c r="H59" s="157">
        <v>3.7</v>
      </c>
      <c r="I59" s="156"/>
      <c r="J59" s="157"/>
      <c r="K59" s="162">
        <f>H59+J59</f>
        <v>3.7</v>
      </c>
      <c r="L59" s="156">
        <v>48</v>
      </c>
      <c r="M59" s="157">
        <v>162</v>
      </c>
      <c r="N59" s="156"/>
      <c r="O59" s="157"/>
      <c r="P59" s="162">
        <f>M59+O59</f>
        <v>162</v>
      </c>
      <c r="Q59" s="163"/>
      <c r="R59" s="129"/>
      <c r="S59" s="163"/>
      <c r="T59" s="129"/>
      <c r="U59" s="162">
        <f>R59+T59</f>
        <v>0</v>
      </c>
      <c r="V59" s="163">
        <v>18</v>
      </c>
      <c r="W59" s="129">
        <v>21.6</v>
      </c>
      <c r="X59" s="163">
        <v>1</v>
      </c>
      <c r="Y59" s="129">
        <v>1272</v>
      </c>
      <c r="Z59" s="162">
        <f>W59+Y59</f>
        <v>1293.6</v>
      </c>
      <c r="AA59" s="159">
        <f t="shared" si="14"/>
        <v>86</v>
      </c>
      <c r="AB59" s="129">
        <f t="shared" si="14"/>
        <v>187.29999999999998</v>
      </c>
      <c r="AC59" s="283">
        <v>1</v>
      </c>
      <c r="AD59" s="284">
        <v>1272</v>
      </c>
    </row>
    <row r="60" spans="1:30" s="155" customFormat="1" ht="19.5" customHeight="1" thickBot="1">
      <c r="A60" s="612"/>
      <c r="B60" s="614"/>
      <c r="C60" s="617"/>
      <c r="D60" s="617"/>
      <c r="E60" s="617"/>
      <c r="F60" s="179" t="s">
        <v>14</v>
      </c>
      <c r="G60" s="180"/>
      <c r="H60" s="181"/>
      <c r="I60" s="180"/>
      <c r="J60" s="181"/>
      <c r="K60" s="182">
        <f>H60+J60</f>
        <v>0</v>
      </c>
      <c r="L60" s="180"/>
      <c r="M60" s="181"/>
      <c r="N60" s="180"/>
      <c r="O60" s="181"/>
      <c r="P60" s="182">
        <f>M60+O60</f>
        <v>0</v>
      </c>
      <c r="Q60" s="183"/>
      <c r="R60" s="184"/>
      <c r="S60" s="183"/>
      <c r="T60" s="184"/>
      <c r="U60" s="182">
        <f>R60+T60</f>
        <v>0</v>
      </c>
      <c r="V60" s="183"/>
      <c r="W60" s="184"/>
      <c r="X60" s="185"/>
      <c r="Y60" s="184"/>
      <c r="Z60" s="182">
        <f>W60+Y60</f>
        <v>0</v>
      </c>
      <c r="AA60" s="186">
        <f t="shared" si="14"/>
        <v>0</v>
      </c>
      <c r="AB60" s="184">
        <f t="shared" si="14"/>
        <v>0</v>
      </c>
      <c r="AC60" s="187">
        <f t="shared" si="14"/>
        <v>0</v>
      </c>
      <c r="AD60" s="188">
        <f t="shared" si="14"/>
        <v>0</v>
      </c>
    </row>
    <row r="61" spans="1:30" s="155" customFormat="1" ht="19.5" customHeight="1" thickBot="1">
      <c r="A61" s="613"/>
      <c r="B61" s="618" t="s">
        <v>9</v>
      </c>
      <c r="C61" s="619"/>
      <c r="D61" s="619"/>
      <c r="E61" s="619"/>
      <c r="F61" s="619"/>
      <c r="G61" s="170">
        <f>G56+G57+G58+G59+G60</f>
        <v>970</v>
      </c>
      <c r="H61" s="171">
        <f aca="true" t="shared" si="15" ref="H61:AD61">H56+H57+H58+H59+H60</f>
        <v>184.29999999999998</v>
      </c>
      <c r="I61" s="172">
        <f t="shared" si="15"/>
        <v>0</v>
      </c>
      <c r="J61" s="171">
        <f t="shared" si="15"/>
        <v>0</v>
      </c>
      <c r="K61" s="171">
        <f t="shared" si="15"/>
        <v>184.29999999999998</v>
      </c>
      <c r="L61" s="170">
        <f t="shared" si="15"/>
        <v>1071</v>
      </c>
      <c r="M61" s="171">
        <f t="shared" si="15"/>
        <v>569</v>
      </c>
      <c r="N61" s="170">
        <f t="shared" si="15"/>
        <v>0</v>
      </c>
      <c r="O61" s="171">
        <f t="shared" si="15"/>
        <v>0</v>
      </c>
      <c r="P61" s="171">
        <f t="shared" si="15"/>
        <v>569</v>
      </c>
      <c r="Q61" s="172">
        <f t="shared" si="15"/>
        <v>410</v>
      </c>
      <c r="R61" s="172">
        <f t="shared" si="15"/>
        <v>318.5</v>
      </c>
      <c r="S61" s="172">
        <f t="shared" si="15"/>
        <v>0</v>
      </c>
      <c r="T61" s="171">
        <f t="shared" si="15"/>
        <v>0</v>
      </c>
      <c r="U61" s="171">
        <f t="shared" si="15"/>
        <v>318.5</v>
      </c>
      <c r="V61" s="172">
        <f t="shared" si="15"/>
        <v>208</v>
      </c>
      <c r="W61" s="171">
        <f t="shared" si="15"/>
        <v>232.1</v>
      </c>
      <c r="X61" s="170">
        <f t="shared" si="15"/>
        <v>1</v>
      </c>
      <c r="Y61" s="171">
        <f t="shared" si="15"/>
        <v>1272</v>
      </c>
      <c r="Z61" s="171">
        <f t="shared" si="15"/>
        <v>1504.1</v>
      </c>
      <c r="AA61" s="172">
        <f t="shared" si="15"/>
        <v>2659</v>
      </c>
      <c r="AB61" s="171">
        <f t="shared" si="15"/>
        <v>1303.8999999999999</v>
      </c>
      <c r="AC61" s="170">
        <f t="shared" si="15"/>
        <v>1</v>
      </c>
      <c r="AD61" s="173">
        <f t="shared" si="15"/>
        <v>1272</v>
      </c>
    </row>
    <row r="62" spans="1:30" s="155" customFormat="1" ht="19.5" customHeight="1">
      <c r="A62" s="611">
        <v>10</v>
      </c>
      <c r="B62" s="611" t="s">
        <v>78</v>
      </c>
      <c r="C62" s="615">
        <f>D62+E62</f>
        <v>454.17</v>
      </c>
      <c r="D62" s="615">
        <v>454.17</v>
      </c>
      <c r="E62" s="615">
        <v>0</v>
      </c>
      <c r="F62" s="177" t="s">
        <v>11</v>
      </c>
      <c r="G62" s="156"/>
      <c r="H62" s="157"/>
      <c r="I62" s="156"/>
      <c r="J62" s="157"/>
      <c r="K62" s="158">
        <f>H62+J62</f>
        <v>0</v>
      </c>
      <c r="L62" s="156"/>
      <c r="M62" s="157"/>
      <c r="N62" s="156"/>
      <c r="O62" s="157"/>
      <c r="P62" s="158">
        <f>M62+O62</f>
        <v>0</v>
      </c>
      <c r="Q62" s="159"/>
      <c r="R62" s="157"/>
      <c r="S62" s="159"/>
      <c r="T62" s="157"/>
      <c r="U62" s="158">
        <f>R62+T62</f>
        <v>0</v>
      </c>
      <c r="V62" s="159"/>
      <c r="W62" s="157"/>
      <c r="X62" s="159"/>
      <c r="Y62" s="157"/>
      <c r="Z62" s="158">
        <f>W62+Y62</f>
        <v>0</v>
      </c>
      <c r="AA62" s="159">
        <f aca="true" t="shared" si="16" ref="AA62:AD72">G62+L62+Q62+V62</f>
        <v>0</v>
      </c>
      <c r="AB62" s="157">
        <f t="shared" si="16"/>
        <v>0</v>
      </c>
      <c r="AC62" s="160">
        <f t="shared" si="16"/>
        <v>0</v>
      </c>
      <c r="AD62" s="161">
        <f t="shared" si="16"/>
        <v>0</v>
      </c>
    </row>
    <row r="63" spans="1:30" s="155" customFormat="1" ht="19.5" customHeight="1">
      <c r="A63" s="612"/>
      <c r="B63" s="612"/>
      <c r="C63" s="616"/>
      <c r="D63" s="616"/>
      <c r="E63" s="616"/>
      <c r="F63" s="174" t="s">
        <v>79</v>
      </c>
      <c r="G63" s="156"/>
      <c r="H63" s="157"/>
      <c r="I63" s="156"/>
      <c r="J63" s="157"/>
      <c r="K63" s="162">
        <f>H63+J63</f>
        <v>0</v>
      </c>
      <c r="L63" s="156"/>
      <c r="M63" s="157"/>
      <c r="N63" s="156"/>
      <c r="O63" s="157"/>
      <c r="P63" s="162">
        <f>M63+O63</f>
        <v>0</v>
      </c>
      <c r="Q63" s="163"/>
      <c r="R63" s="129"/>
      <c r="S63" s="163"/>
      <c r="T63" s="129"/>
      <c r="U63" s="162">
        <f>R63+T63</f>
        <v>0</v>
      </c>
      <c r="V63" s="163"/>
      <c r="W63" s="129"/>
      <c r="X63" s="163"/>
      <c r="Y63" s="129"/>
      <c r="Z63" s="162">
        <f>W63+Y63</f>
        <v>0</v>
      </c>
      <c r="AA63" s="159">
        <f t="shared" si="16"/>
        <v>0</v>
      </c>
      <c r="AB63" s="129">
        <f t="shared" si="16"/>
        <v>0</v>
      </c>
      <c r="AC63" s="130">
        <f t="shared" si="16"/>
        <v>0</v>
      </c>
      <c r="AD63" s="131">
        <f t="shared" si="16"/>
        <v>0</v>
      </c>
    </row>
    <row r="64" spans="1:30" s="155" customFormat="1" ht="19.5" customHeight="1">
      <c r="A64" s="612"/>
      <c r="B64" s="612"/>
      <c r="C64" s="616"/>
      <c r="D64" s="616"/>
      <c r="E64" s="616"/>
      <c r="F64" s="174" t="s">
        <v>12</v>
      </c>
      <c r="G64" s="156"/>
      <c r="H64" s="157"/>
      <c r="I64" s="156"/>
      <c r="J64" s="157"/>
      <c r="K64" s="162">
        <f>H64+J64</f>
        <v>0</v>
      </c>
      <c r="L64" s="156"/>
      <c r="M64" s="157"/>
      <c r="N64" s="156"/>
      <c r="O64" s="157"/>
      <c r="P64" s="162">
        <f>M64+O64</f>
        <v>0</v>
      </c>
      <c r="Q64" s="163"/>
      <c r="R64" s="129"/>
      <c r="S64" s="163"/>
      <c r="T64" s="129"/>
      <c r="U64" s="162">
        <f>R64+T64</f>
        <v>0</v>
      </c>
      <c r="V64" s="163"/>
      <c r="W64" s="129"/>
      <c r="X64" s="163"/>
      <c r="Y64" s="129"/>
      <c r="Z64" s="162">
        <f>W64+Y64</f>
        <v>0</v>
      </c>
      <c r="AA64" s="159">
        <f t="shared" si="16"/>
        <v>0</v>
      </c>
      <c r="AB64" s="129">
        <f t="shared" si="16"/>
        <v>0</v>
      </c>
      <c r="AC64" s="130">
        <f t="shared" si="16"/>
        <v>0</v>
      </c>
      <c r="AD64" s="131">
        <f t="shared" si="16"/>
        <v>0</v>
      </c>
    </row>
    <row r="65" spans="1:30" s="155" customFormat="1" ht="19.5" customHeight="1">
      <c r="A65" s="612"/>
      <c r="B65" s="612"/>
      <c r="C65" s="616"/>
      <c r="D65" s="616"/>
      <c r="E65" s="616"/>
      <c r="F65" s="174" t="s">
        <v>13</v>
      </c>
      <c r="G65" s="156"/>
      <c r="H65" s="157"/>
      <c r="I65" s="156"/>
      <c r="J65" s="157"/>
      <c r="K65" s="162">
        <f>H65+J65</f>
        <v>0</v>
      </c>
      <c r="L65" s="156"/>
      <c r="M65" s="157"/>
      <c r="N65" s="156"/>
      <c r="O65" s="157"/>
      <c r="P65" s="162">
        <f>M65+O65</f>
        <v>0</v>
      </c>
      <c r="Q65" s="163"/>
      <c r="R65" s="129"/>
      <c r="S65" s="163"/>
      <c r="T65" s="129"/>
      <c r="U65" s="162">
        <f>R65+T65</f>
        <v>0</v>
      </c>
      <c r="V65" s="163"/>
      <c r="W65" s="129"/>
      <c r="X65" s="163"/>
      <c r="Y65" s="129"/>
      <c r="Z65" s="162">
        <f>W65+Y65</f>
        <v>0</v>
      </c>
      <c r="AA65" s="159">
        <f t="shared" si="16"/>
        <v>0</v>
      </c>
      <c r="AB65" s="129">
        <f t="shared" si="16"/>
        <v>0</v>
      </c>
      <c r="AC65" s="130">
        <f t="shared" si="16"/>
        <v>0</v>
      </c>
      <c r="AD65" s="131">
        <f t="shared" si="16"/>
        <v>0</v>
      </c>
    </row>
    <row r="66" spans="1:30" s="155" customFormat="1" ht="19.5" customHeight="1" thickBot="1">
      <c r="A66" s="612"/>
      <c r="B66" s="614"/>
      <c r="C66" s="617"/>
      <c r="D66" s="617"/>
      <c r="E66" s="617"/>
      <c r="F66" s="179" t="s">
        <v>14</v>
      </c>
      <c r="G66" s="180"/>
      <c r="H66" s="181"/>
      <c r="I66" s="180"/>
      <c r="J66" s="181"/>
      <c r="K66" s="182">
        <f>H66+J66</f>
        <v>0</v>
      </c>
      <c r="L66" s="180"/>
      <c r="M66" s="181"/>
      <c r="N66" s="180"/>
      <c r="O66" s="181"/>
      <c r="P66" s="182">
        <f>M66+O66</f>
        <v>0</v>
      </c>
      <c r="Q66" s="183"/>
      <c r="R66" s="184"/>
      <c r="S66" s="183"/>
      <c r="T66" s="184"/>
      <c r="U66" s="182">
        <f>R66+T66</f>
        <v>0</v>
      </c>
      <c r="V66" s="183"/>
      <c r="W66" s="184"/>
      <c r="X66" s="185"/>
      <c r="Y66" s="184"/>
      <c r="Z66" s="182">
        <f>W66+Y66</f>
        <v>0</v>
      </c>
      <c r="AA66" s="186">
        <f t="shared" si="16"/>
        <v>0</v>
      </c>
      <c r="AB66" s="184">
        <f t="shared" si="16"/>
        <v>0</v>
      </c>
      <c r="AC66" s="187">
        <f t="shared" si="16"/>
        <v>0</v>
      </c>
      <c r="AD66" s="188">
        <f t="shared" si="16"/>
        <v>0</v>
      </c>
    </row>
    <row r="67" spans="1:30" s="155" customFormat="1" ht="19.5" customHeight="1" thickBot="1">
      <c r="A67" s="613"/>
      <c r="B67" s="618" t="s">
        <v>9</v>
      </c>
      <c r="C67" s="619"/>
      <c r="D67" s="619"/>
      <c r="E67" s="619"/>
      <c r="F67" s="619"/>
      <c r="G67" s="170">
        <f>G62+G63+G64+G65+G66</f>
        <v>0</v>
      </c>
      <c r="H67" s="171">
        <f aca="true" t="shared" si="17" ref="H67:AD67">H62+H63+H64+H65+H66</f>
        <v>0</v>
      </c>
      <c r="I67" s="172">
        <f>I62+I63+I64+I65+I66</f>
        <v>0</v>
      </c>
      <c r="J67" s="171">
        <f t="shared" si="17"/>
        <v>0</v>
      </c>
      <c r="K67" s="171">
        <f t="shared" si="17"/>
        <v>0</v>
      </c>
      <c r="L67" s="170">
        <f t="shared" si="17"/>
        <v>0</v>
      </c>
      <c r="M67" s="171">
        <f t="shared" si="17"/>
        <v>0</v>
      </c>
      <c r="N67" s="170">
        <f t="shared" si="17"/>
        <v>0</v>
      </c>
      <c r="O67" s="171">
        <f t="shared" si="17"/>
        <v>0</v>
      </c>
      <c r="P67" s="171">
        <f t="shared" si="17"/>
        <v>0</v>
      </c>
      <c r="Q67" s="172">
        <f t="shared" si="17"/>
        <v>0</v>
      </c>
      <c r="R67" s="172">
        <f t="shared" si="17"/>
        <v>0</v>
      </c>
      <c r="S67" s="172">
        <f t="shared" si="17"/>
        <v>0</v>
      </c>
      <c r="T67" s="171">
        <f t="shared" si="17"/>
        <v>0</v>
      </c>
      <c r="U67" s="171">
        <f t="shared" si="17"/>
        <v>0</v>
      </c>
      <c r="V67" s="172">
        <f t="shared" si="17"/>
        <v>0</v>
      </c>
      <c r="W67" s="171">
        <f t="shared" si="17"/>
        <v>0</v>
      </c>
      <c r="X67" s="170">
        <f t="shared" si="17"/>
        <v>0</v>
      </c>
      <c r="Y67" s="171">
        <f t="shared" si="17"/>
        <v>0</v>
      </c>
      <c r="Z67" s="171">
        <f t="shared" si="17"/>
        <v>0</v>
      </c>
      <c r="AA67" s="172">
        <f t="shared" si="17"/>
        <v>0</v>
      </c>
      <c r="AB67" s="171">
        <f t="shared" si="17"/>
        <v>0</v>
      </c>
      <c r="AC67" s="170">
        <f t="shared" si="17"/>
        <v>0</v>
      </c>
      <c r="AD67" s="173">
        <f t="shared" si="17"/>
        <v>0</v>
      </c>
    </row>
    <row r="68" spans="1:30" s="155" customFormat="1" ht="19.5" customHeight="1">
      <c r="A68" s="611">
        <v>11</v>
      </c>
      <c r="B68" s="611" t="s">
        <v>80</v>
      </c>
      <c r="C68" s="615">
        <f>D68+E68</f>
        <v>4651.450000000001</v>
      </c>
      <c r="D68" s="615">
        <v>3534.8</v>
      </c>
      <c r="E68" s="615">
        <v>1116.65</v>
      </c>
      <c r="F68" s="177" t="s">
        <v>11</v>
      </c>
      <c r="G68" s="156">
        <v>200</v>
      </c>
      <c r="H68" s="157">
        <v>32.5289</v>
      </c>
      <c r="I68" s="156"/>
      <c r="J68" s="157">
        <v>0</v>
      </c>
      <c r="K68" s="158">
        <f>H68+J68</f>
        <v>32.5289</v>
      </c>
      <c r="L68" s="156">
        <v>280</v>
      </c>
      <c r="M68" s="157">
        <v>85</v>
      </c>
      <c r="N68" s="156">
        <v>0</v>
      </c>
      <c r="O68" s="157">
        <v>0</v>
      </c>
      <c r="P68" s="158">
        <f>M68+O68</f>
        <v>85</v>
      </c>
      <c r="Q68" s="159">
        <v>120</v>
      </c>
      <c r="R68" s="157">
        <v>75</v>
      </c>
      <c r="S68" s="159">
        <v>0</v>
      </c>
      <c r="T68" s="157">
        <v>0</v>
      </c>
      <c r="U68" s="158">
        <f>R68+T68</f>
        <v>75</v>
      </c>
      <c r="V68" s="159">
        <v>8</v>
      </c>
      <c r="W68" s="157">
        <v>8.9</v>
      </c>
      <c r="X68" s="159">
        <v>0</v>
      </c>
      <c r="Y68" s="157">
        <v>0</v>
      </c>
      <c r="Z68" s="158">
        <f>W68+Y68</f>
        <v>8.9</v>
      </c>
      <c r="AA68" s="159">
        <f t="shared" si="16"/>
        <v>608</v>
      </c>
      <c r="AB68" s="157">
        <f t="shared" si="16"/>
        <v>201.4289</v>
      </c>
      <c r="AC68" s="160">
        <f t="shared" si="16"/>
        <v>0</v>
      </c>
      <c r="AD68" s="161">
        <f t="shared" si="16"/>
        <v>0</v>
      </c>
    </row>
    <row r="69" spans="1:30" s="155" customFormat="1" ht="19.5" customHeight="1">
      <c r="A69" s="612"/>
      <c r="B69" s="612"/>
      <c r="C69" s="616"/>
      <c r="D69" s="616"/>
      <c r="E69" s="616"/>
      <c r="F69" s="174" t="s">
        <v>79</v>
      </c>
      <c r="G69" s="156">
        <v>113</v>
      </c>
      <c r="H69" s="157">
        <v>14.719999999999999</v>
      </c>
      <c r="I69" s="156">
        <v>0</v>
      </c>
      <c r="J69" s="157">
        <v>0</v>
      </c>
      <c r="K69" s="162">
        <f>H69+J69</f>
        <v>14.719999999999999</v>
      </c>
      <c r="L69" s="156">
        <v>42</v>
      </c>
      <c r="M69" s="157">
        <v>10.469999999999999</v>
      </c>
      <c r="N69" s="156">
        <v>0</v>
      </c>
      <c r="O69" s="157">
        <v>0</v>
      </c>
      <c r="P69" s="162">
        <f>M69+O69</f>
        <v>10.469999999999999</v>
      </c>
      <c r="Q69" s="163">
        <v>0</v>
      </c>
      <c r="R69" s="129">
        <v>0</v>
      </c>
      <c r="S69" s="163">
        <v>0</v>
      </c>
      <c r="T69" s="129">
        <v>0</v>
      </c>
      <c r="U69" s="162">
        <f>R69+T69</f>
        <v>0</v>
      </c>
      <c r="V69" s="163">
        <v>0</v>
      </c>
      <c r="W69" s="129">
        <v>0</v>
      </c>
      <c r="X69" s="163">
        <v>0</v>
      </c>
      <c r="Y69" s="129">
        <v>0</v>
      </c>
      <c r="Z69" s="162">
        <f>W69+Y69</f>
        <v>0</v>
      </c>
      <c r="AA69" s="159">
        <f t="shared" si="16"/>
        <v>155</v>
      </c>
      <c r="AB69" s="129">
        <f t="shared" si="16"/>
        <v>25.189999999999998</v>
      </c>
      <c r="AC69" s="130">
        <f t="shared" si="16"/>
        <v>0</v>
      </c>
      <c r="AD69" s="131">
        <f t="shared" si="16"/>
        <v>0</v>
      </c>
    </row>
    <row r="70" spans="1:30" s="155" customFormat="1" ht="19.5" customHeight="1">
      <c r="A70" s="612"/>
      <c r="B70" s="612"/>
      <c r="C70" s="616"/>
      <c r="D70" s="616"/>
      <c r="E70" s="616"/>
      <c r="F70" s="174" t="s">
        <v>12</v>
      </c>
      <c r="G70" s="156">
        <v>5</v>
      </c>
      <c r="H70" s="157">
        <v>0.7</v>
      </c>
      <c r="I70" s="156">
        <v>0</v>
      </c>
      <c r="J70" s="157">
        <v>0</v>
      </c>
      <c r="K70" s="162">
        <f>H70+J70</f>
        <v>0.7</v>
      </c>
      <c r="L70" s="156">
        <v>44</v>
      </c>
      <c r="M70" s="157">
        <v>20.355999999999998</v>
      </c>
      <c r="N70" s="156">
        <v>0</v>
      </c>
      <c r="O70" s="157">
        <v>0</v>
      </c>
      <c r="P70" s="162">
        <f>M70+O70</f>
        <v>20.355999999999998</v>
      </c>
      <c r="Q70" s="163">
        <v>55</v>
      </c>
      <c r="R70" s="129">
        <v>30.1</v>
      </c>
      <c r="S70" s="163">
        <v>0</v>
      </c>
      <c r="T70" s="129">
        <v>0</v>
      </c>
      <c r="U70" s="162">
        <f>R70+T70</f>
        <v>30.1</v>
      </c>
      <c r="V70" s="163">
        <v>46</v>
      </c>
      <c r="W70" s="129">
        <v>48.64</v>
      </c>
      <c r="X70" s="163">
        <v>0</v>
      </c>
      <c r="Y70" s="129">
        <v>0</v>
      </c>
      <c r="Z70" s="162">
        <f>W70+Y70</f>
        <v>48.64</v>
      </c>
      <c r="AA70" s="159">
        <f t="shared" si="16"/>
        <v>150</v>
      </c>
      <c r="AB70" s="129">
        <f t="shared" si="16"/>
        <v>99.79599999999999</v>
      </c>
      <c r="AC70" s="130">
        <f t="shared" si="16"/>
        <v>0</v>
      </c>
      <c r="AD70" s="131">
        <f t="shared" si="16"/>
        <v>0</v>
      </c>
    </row>
    <row r="71" spans="1:30" s="155" customFormat="1" ht="19.5" customHeight="1">
      <c r="A71" s="612"/>
      <c r="B71" s="612"/>
      <c r="C71" s="616"/>
      <c r="D71" s="616"/>
      <c r="E71" s="616"/>
      <c r="F71" s="174" t="s">
        <v>13</v>
      </c>
      <c r="G71" s="156">
        <v>25</v>
      </c>
      <c r="H71" s="157">
        <v>16.57</v>
      </c>
      <c r="I71" s="156">
        <v>0</v>
      </c>
      <c r="J71" s="157">
        <v>0</v>
      </c>
      <c r="K71" s="162">
        <f>H71+J71</f>
        <v>16.57</v>
      </c>
      <c r="L71" s="156">
        <v>0</v>
      </c>
      <c r="M71" s="157">
        <v>0</v>
      </c>
      <c r="N71" s="156">
        <v>0</v>
      </c>
      <c r="O71" s="157">
        <v>0</v>
      </c>
      <c r="P71" s="162">
        <f>M71+O71</f>
        <v>0</v>
      </c>
      <c r="Q71" s="163">
        <v>0</v>
      </c>
      <c r="R71" s="129">
        <v>0</v>
      </c>
      <c r="S71" s="163">
        <v>0</v>
      </c>
      <c r="T71" s="129">
        <v>0</v>
      </c>
      <c r="U71" s="162">
        <f>R71+T71</f>
        <v>0</v>
      </c>
      <c r="V71" s="163">
        <v>28</v>
      </c>
      <c r="W71" s="129">
        <v>780</v>
      </c>
      <c r="X71" s="163">
        <v>0</v>
      </c>
      <c r="Y71" s="129">
        <v>0</v>
      </c>
      <c r="Z71" s="162">
        <f>W71+Y71</f>
        <v>780</v>
      </c>
      <c r="AA71" s="159">
        <f t="shared" si="16"/>
        <v>53</v>
      </c>
      <c r="AB71" s="129">
        <f t="shared" si="16"/>
        <v>796.57</v>
      </c>
      <c r="AC71" s="130">
        <f t="shared" si="16"/>
        <v>0</v>
      </c>
      <c r="AD71" s="131">
        <f t="shared" si="16"/>
        <v>0</v>
      </c>
    </row>
    <row r="72" spans="1:30" s="155" customFormat="1" ht="19.5" customHeight="1" thickBot="1">
      <c r="A72" s="612"/>
      <c r="B72" s="614"/>
      <c r="C72" s="617"/>
      <c r="D72" s="617"/>
      <c r="E72" s="617"/>
      <c r="F72" s="179" t="s">
        <v>14</v>
      </c>
      <c r="G72" s="180">
        <v>25</v>
      </c>
      <c r="H72" s="181">
        <v>3.504</v>
      </c>
      <c r="I72" s="180">
        <v>0</v>
      </c>
      <c r="J72" s="181">
        <v>0</v>
      </c>
      <c r="K72" s="182">
        <f>H72+J72</f>
        <v>3.504</v>
      </c>
      <c r="L72" s="180">
        <v>15</v>
      </c>
      <c r="M72" s="181">
        <v>3.9787</v>
      </c>
      <c r="N72" s="180">
        <v>0</v>
      </c>
      <c r="O72" s="181">
        <v>0</v>
      </c>
      <c r="P72" s="182">
        <f>M72+O72</f>
        <v>3.9787</v>
      </c>
      <c r="Q72" s="183">
        <v>0</v>
      </c>
      <c r="R72" s="184">
        <v>0</v>
      </c>
      <c r="S72" s="183">
        <v>0</v>
      </c>
      <c r="T72" s="184">
        <v>0</v>
      </c>
      <c r="U72" s="182">
        <f>R72+T72</f>
        <v>0</v>
      </c>
      <c r="V72" s="183">
        <v>0</v>
      </c>
      <c r="W72" s="184">
        <v>0</v>
      </c>
      <c r="X72" s="185">
        <v>0</v>
      </c>
      <c r="Y72" s="184">
        <v>0</v>
      </c>
      <c r="Z72" s="182">
        <f>W72+Y72</f>
        <v>0</v>
      </c>
      <c r="AA72" s="186">
        <f t="shared" si="16"/>
        <v>40</v>
      </c>
      <c r="AB72" s="184">
        <f t="shared" si="16"/>
        <v>7.4826999999999995</v>
      </c>
      <c r="AC72" s="187">
        <f t="shared" si="16"/>
        <v>0</v>
      </c>
      <c r="AD72" s="188">
        <f t="shared" si="16"/>
        <v>0</v>
      </c>
    </row>
    <row r="73" spans="1:30" s="155" customFormat="1" ht="19.5" customHeight="1" thickBot="1">
      <c r="A73" s="613"/>
      <c r="B73" s="618" t="s">
        <v>9</v>
      </c>
      <c r="C73" s="619"/>
      <c r="D73" s="619"/>
      <c r="E73" s="619"/>
      <c r="F73" s="619"/>
      <c r="G73" s="170">
        <f>G68+G69+G70+G71+G72</f>
        <v>368</v>
      </c>
      <c r="H73" s="171">
        <f aca="true" t="shared" si="18" ref="H73:AD73">H68+H69+H70+H71+H72</f>
        <v>68.0229</v>
      </c>
      <c r="I73" s="172">
        <f t="shared" si="18"/>
        <v>0</v>
      </c>
      <c r="J73" s="171">
        <f t="shared" si="18"/>
        <v>0</v>
      </c>
      <c r="K73" s="171">
        <f t="shared" si="18"/>
        <v>68.0229</v>
      </c>
      <c r="L73" s="170">
        <f t="shared" si="18"/>
        <v>381</v>
      </c>
      <c r="M73" s="171">
        <f t="shared" si="18"/>
        <v>119.8047</v>
      </c>
      <c r="N73" s="170">
        <f t="shared" si="18"/>
        <v>0</v>
      </c>
      <c r="O73" s="171">
        <f t="shared" si="18"/>
        <v>0</v>
      </c>
      <c r="P73" s="171">
        <f t="shared" si="18"/>
        <v>119.8047</v>
      </c>
      <c r="Q73" s="172">
        <f t="shared" si="18"/>
        <v>175</v>
      </c>
      <c r="R73" s="172">
        <f t="shared" si="18"/>
        <v>105.1</v>
      </c>
      <c r="S73" s="172">
        <f t="shared" si="18"/>
        <v>0</v>
      </c>
      <c r="T73" s="171">
        <f t="shared" si="18"/>
        <v>0</v>
      </c>
      <c r="U73" s="171">
        <f t="shared" si="18"/>
        <v>105.1</v>
      </c>
      <c r="V73" s="172">
        <f t="shared" si="18"/>
        <v>82</v>
      </c>
      <c r="W73" s="171">
        <f t="shared" si="18"/>
        <v>837.54</v>
      </c>
      <c r="X73" s="170">
        <f t="shared" si="18"/>
        <v>0</v>
      </c>
      <c r="Y73" s="171">
        <f t="shared" si="18"/>
        <v>0</v>
      </c>
      <c r="Z73" s="171">
        <f t="shared" si="18"/>
        <v>837.54</v>
      </c>
      <c r="AA73" s="172">
        <f t="shared" si="18"/>
        <v>1006</v>
      </c>
      <c r="AB73" s="171">
        <f t="shared" si="18"/>
        <v>1130.4676</v>
      </c>
      <c r="AC73" s="170">
        <f t="shared" si="18"/>
        <v>0</v>
      </c>
      <c r="AD73" s="173">
        <f t="shared" si="18"/>
        <v>0</v>
      </c>
    </row>
    <row r="74" spans="1:30" ht="19.5" customHeight="1">
      <c r="A74" s="611"/>
      <c r="B74" s="611"/>
      <c r="C74" s="615">
        <f>D74+E74</f>
        <v>46233.71000000001</v>
      </c>
      <c r="D74" s="615">
        <f>D8+D14+D20+D26+D32+D38+D44+D50+D56+D62+D68</f>
        <v>42772.020000000004</v>
      </c>
      <c r="E74" s="615">
        <f>E8+E14+E20+E26+E32+E38+E44+E50+E56+E62+E68</f>
        <v>3461.69</v>
      </c>
      <c r="F74" s="177" t="s">
        <v>11</v>
      </c>
      <c r="G74" s="156">
        <f>G8+G14+G20+G26+G32+G38+G44+G50+G56+G62+G68</f>
        <v>3887</v>
      </c>
      <c r="H74" s="157">
        <f aca="true" t="shared" si="19" ref="H74:AD78">H8+H14+H20+H26+H32+H38+H44+H50+H56+H62+H68</f>
        <v>605.0989</v>
      </c>
      <c r="I74" s="156">
        <f t="shared" si="19"/>
        <v>1</v>
      </c>
      <c r="J74" s="157">
        <f t="shared" si="19"/>
        <v>0.37</v>
      </c>
      <c r="K74" s="158">
        <f t="shared" si="19"/>
        <v>605.4689</v>
      </c>
      <c r="L74" s="156">
        <f t="shared" si="19"/>
        <v>2576</v>
      </c>
      <c r="M74" s="157">
        <f t="shared" si="19"/>
        <v>1086.185</v>
      </c>
      <c r="N74" s="156">
        <f t="shared" si="19"/>
        <v>1</v>
      </c>
      <c r="O74" s="157">
        <f t="shared" si="19"/>
        <v>0.5</v>
      </c>
      <c r="P74" s="158">
        <f t="shared" si="19"/>
        <v>1086.685</v>
      </c>
      <c r="Q74" s="159">
        <f t="shared" si="19"/>
        <v>1345</v>
      </c>
      <c r="R74" s="157">
        <f t="shared" si="19"/>
        <v>980.4</v>
      </c>
      <c r="S74" s="159">
        <f t="shared" si="19"/>
        <v>2</v>
      </c>
      <c r="T74" s="157">
        <f t="shared" si="19"/>
        <v>14.13</v>
      </c>
      <c r="U74" s="158">
        <f t="shared" si="19"/>
        <v>994.53</v>
      </c>
      <c r="V74" s="159">
        <f t="shared" si="19"/>
        <v>741</v>
      </c>
      <c r="W74" s="157">
        <f t="shared" si="19"/>
        <v>1072.04</v>
      </c>
      <c r="X74" s="159">
        <f t="shared" si="19"/>
        <v>2</v>
      </c>
      <c r="Y74" s="157">
        <f t="shared" si="19"/>
        <v>4.55</v>
      </c>
      <c r="Z74" s="158">
        <f t="shared" si="19"/>
        <v>1076.5900000000001</v>
      </c>
      <c r="AA74" s="160">
        <f t="shared" si="19"/>
        <v>8549</v>
      </c>
      <c r="AB74" s="157">
        <f t="shared" si="19"/>
        <v>3743.7238999999995</v>
      </c>
      <c r="AC74" s="160">
        <f t="shared" si="19"/>
        <v>6</v>
      </c>
      <c r="AD74" s="161">
        <f t="shared" si="19"/>
        <v>19.55</v>
      </c>
    </row>
    <row r="75" spans="1:30" ht="19.5" customHeight="1">
      <c r="A75" s="612"/>
      <c r="B75" s="612"/>
      <c r="C75" s="616"/>
      <c r="D75" s="616"/>
      <c r="E75" s="616"/>
      <c r="F75" s="174" t="s">
        <v>15</v>
      </c>
      <c r="G75" s="156">
        <f>G9+G15+G21+G27+G33+G39+G45+G51+G57+G63+G69</f>
        <v>144</v>
      </c>
      <c r="H75" s="157">
        <f t="shared" si="19"/>
        <v>16.82</v>
      </c>
      <c r="I75" s="156">
        <f t="shared" si="19"/>
        <v>0</v>
      </c>
      <c r="J75" s="157">
        <f t="shared" si="19"/>
        <v>0</v>
      </c>
      <c r="K75" s="162">
        <f t="shared" si="19"/>
        <v>16.82</v>
      </c>
      <c r="L75" s="156">
        <f t="shared" si="19"/>
        <v>48</v>
      </c>
      <c r="M75" s="157">
        <f t="shared" si="19"/>
        <v>12.27</v>
      </c>
      <c r="N75" s="156">
        <f t="shared" si="19"/>
        <v>0</v>
      </c>
      <c r="O75" s="157">
        <f t="shared" si="19"/>
        <v>0</v>
      </c>
      <c r="P75" s="162">
        <f t="shared" si="19"/>
        <v>12.27</v>
      </c>
      <c r="Q75" s="163">
        <f t="shared" si="19"/>
        <v>17</v>
      </c>
      <c r="R75" s="129">
        <f t="shared" si="19"/>
        <v>9.8</v>
      </c>
      <c r="S75" s="163">
        <f t="shared" si="19"/>
        <v>0</v>
      </c>
      <c r="T75" s="129">
        <f t="shared" si="19"/>
        <v>0</v>
      </c>
      <c r="U75" s="162">
        <f t="shared" si="19"/>
        <v>9.8</v>
      </c>
      <c r="V75" s="163">
        <f t="shared" si="19"/>
        <v>6</v>
      </c>
      <c r="W75" s="129">
        <f t="shared" si="19"/>
        <v>6.7</v>
      </c>
      <c r="X75" s="163">
        <f t="shared" si="19"/>
        <v>0</v>
      </c>
      <c r="Y75" s="129">
        <f t="shared" si="19"/>
        <v>0</v>
      </c>
      <c r="Z75" s="162">
        <f t="shared" si="19"/>
        <v>6.7</v>
      </c>
      <c r="AA75" s="160">
        <f t="shared" si="19"/>
        <v>215</v>
      </c>
      <c r="AB75" s="129">
        <f t="shared" si="19"/>
        <v>45.59</v>
      </c>
      <c r="AC75" s="130">
        <f t="shared" si="19"/>
        <v>0</v>
      </c>
      <c r="AD75" s="131">
        <f t="shared" si="19"/>
        <v>0</v>
      </c>
    </row>
    <row r="76" spans="1:30" ht="19.5" customHeight="1">
      <c r="A76" s="612"/>
      <c r="B76" s="612"/>
      <c r="C76" s="616"/>
      <c r="D76" s="616"/>
      <c r="E76" s="616"/>
      <c r="F76" s="174" t="s">
        <v>12</v>
      </c>
      <c r="G76" s="156">
        <f>G10+G16+G22+G28+G34+G40+G46+G52+G58+G64+G70</f>
        <v>255</v>
      </c>
      <c r="H76" s="157">
        <f t="shared" si="19"/>
        <v>38.800000000000004</v>
      </c>
      <c r="I76" s="156">
        <f t="shared" si="19"/>
        <v>0</v>
      </c>
      <c r="J76" s="157">
        <f t="shared" si="19"/>
        <v>0</v>
      </c>
      <c r="K76" s="162">
        <f t="shared" si="19"/>
        <v>38.800000000000004</v>
      </c>
      <c r="L76" s="156">
        <f t="shared" si="19"/>
        <v>646</v>
      </c>
      <c r="M76" s="157">
        <f t="shared" si="19"/>
        <v>205.406</v>
      </c>
      <c r="N76" s="156">
        <f t="shared" si="19"/>
        <v>0</v>
      </c>
      <c r="O76" s="157">
        <f t="shared" si="19"/>
        <v>0</v>
      </c>
      <c r="P76" s="162">
        <f t="shared" si="19"/>
        <v>205.406</v>
      </c>
      <c r="Q76" s="163">
        <f t="shared" si="19"/>
        <v>608</v>
      </c>
      <c r="R76" s="129">
        <f t="shared" si="19"/>
        <v>511.15999999999997</v>
      </c>
      <c r="S76" s="163">
        <f t="shared" si="19"/>
        <v>1</v>
      </c>
      <c r="T76" s="129">
        <f t="shared" si="19"/>
        <v>8.49</v>
      </c>
      <c r="U76" s="162">
        <f t="shared" si="19"/>
        <v>519.65</v>
      </c>
      <c r="V76" s="163">
        <f t="shared" si="19"/>
        <v>590</v>
      </c>
      <c r="W76" s="129">
        <f t="shared" si="19"/>
        <v>795.09</v>
      </c>
      <c r="X76" s="163">
        <f t="shared" si="19"/>
        <v>2</v>
      </c>
      <c r="Y76" s="129">
        <f t="shared" si="19"/>
        <v>8</v>
      </c>
      <c r="Z76" s="162">
        <f t="shared" si="19"/>
        <v>803.09</v>
      </c>
      <c r="AA76" s="160">
        <f t="shared" si="19"/>
        <v>2099</v>
      </c>
      <c r="AB76" s="129">
        <f t="shared" si="19"/>
        <v>1550.456</v>
      </c>
      <c r="AC76" s="130">
        <f t="shared" si="19"/>
        <v>3</v>
      </c>
      <c r="AD76" s="131">
        <f t="shared" si="19"/>
        <v>16.490000000000002</v>
      </c>
    </row>
    <row r="77" spans="1:30" ht="19.5" customHeight="1">
      <c r="A77" s="612"/>
      <c r="B77" s="612"/>
      <c r="C77" s="616"/>
      <c r="D77" s="616"/>
      <c r="E77" s="616"/>
      <c r="F77" s="174" t="s">
        <v>13</v>
      </c>
      <c r="G77" s="156">
        <f>G11+G17+G23+G29+G35+G41+G47+G53+G59+G65+G71</f>
        <v>45</v>
      </c>
      <c r="H77" s="157">
        <f t="shared" si="19"/>
        <v>20.27</v>
      </c>
      <c r="I77" s="156">
        <f t="shared" si="19"/>
        <v>0</v>
      </c>
      <c r="J77" s="157">
        <f t="shared" si="19"/>
        <v>0</v>
      </c>
      <c r="K77" s="162">
        <f t="shared" si="19"/>
        <v>20.27</v>
      </c>
      <c r="L77" s="156">
        <f t="shared" si="19"/>
        <v>50</v>
      </c>
      <c r="M77" s="157">
        <f t="shared" si="19"/>
        <v>162.727</v>
      </c>
      <c r="N77" s="156">
        <f t="shared" si="19"/>
        <v>0</v>
      </c>
      <c r="O77" s="157">
        <f t="shared" si="19"/>
        <v>0</v>
      </c>
      <c r="P77" s="162">
        <f t="shared" si="19"/>
        <v>162.727</v>
      </c>
      <c r="Q77" s="163">
        <f t="shared" si="19"/>
        <v>2</v>
      </c>
      <c r="R77" s="129">
        <f t="shared" si="19"/>
        <v>2.568</v>
      </c>
      <c r="S77" s="163">
        <f t="shared" si="19"/>
        <v>1</v>
      </c>
      <c r="T77" s="129">
        <f t="shared" si="19"/>
        <v>0.518</v>
      </c>
      <c r="U77" s="162">
        <f t="shared" si="19"/>
        <v>3.0860000000000003</v>
      </c>
      <c r="V77" s="163">
        <f t="shared" si="19"/>
        <v>46</v>
      </c>
      <c r="W77" s="129">
        <f t="shared" si="19"/>
        <v>801.6</v>
      </c>
      <c r="X77" s="163">
        <f t="shared" si="19"/>
        <v>2</v>
      </c>
      <c r="Y77" s="129">
        <f t="shared" si="19"/>
        <v>1274</v>
      </c>
      <c r="Z77" s="162">
        <f t="shared" si="19"/>
        <v>2075.6</v>
      </c>
      <c r="AA77" s="160">
        <f t="shared" si="19"/>
        <v>143</v>
      </c>
      <c r="AB77" s="129">
        <f t="shared" si="19"/>
        <v>987.165</v>
      </c>
      <c r="AC77" s="130">
        <f t="shared" si="19"/>
        <v>3</v>
      </c>
      <c r="AD77" s="131">
        <f t="shared" si="19"/>
        <v>1274.518</v>
      </c>
    </row>
    <row r="78" spans="1:30" ht="19.5" customHeight="1" thickBot="1">
      <c r="A78" s="612"/>
      <c r="B78" s="614"/>
      <c r="C78" s="617"/>
      <c r="D78" s="617"/>
      <c r="E78" s="617"/>
      <c r="F78" s="179" t="s">
        <v>14</v>
      </c>
      <c r="G78" s="180">
        <f>G12+G18+G24+G30+G36+G42+G48+G54+G60+G66+G72</f>
        <v>25</v>
      </c>
      <c r="H78" s="181">
        <f t="shared" si="19"/>
        <v>3.504</v>
      </c>
      <c r="I78" s="180">
        <f t="shared" si="19"/>
        <v>0</v>
      </c>
      <c r="J78" s="181">
        <f t="shared" si="19"/>
        <v>0</v>
      </c>
      <c r="K78" s="182">
        <f t="shared" si="19"/>
        <v>3.504</v>
      </c>
      <c r="L78" s="180">
        <f t="shared" si="19"/>
        <v>15</v>
      </c>
      <c r="M78" s="181">
        <f t="shared" si="19"/>
        <v>3.9787</v>
      </c>
      <c r="N78" s="180">
        <f t="shared" si="19"/>
        <v>0</v>
      </c>
      <c r="O78" s="181">
        <f t="shared" si="19"/>
        <v>0</v>
      </c>
      <c r="P78" s="182">
        <f t="shared" si="19"/>
        <v>3.9787</v>
      </c>
      <c r="Q78" s="183">
        <f t="shared" si="19"/>
        <v>0</v>
      </c>
      <c r="R78" s="184">
        <f t="shared" si="19"/>
        <v>0</v>
      </c>
      <c r="S78" s="183">
        <f t="shared" si="19"/>
        <v>0</v>
      </c>
      <c r="T78" s="184">
        <f t="shared" si="19"/>
        <v>0</v>
      </c>
      <c r="U78" s="182">
        <f t="shared" si="19"/>
        <v>0</v>
      </c>
      <c r="V78" s="183">
        <f t="shared" si="19"/>
        <v>0</v>
      </c>
      <c r="W78" s="184">
        <f t="shared" si="19"/>
        <v>0</v>
      </c>
      <c r="X78" s="185">
        <f t="shared" si="19"/>
        <v>0</v>
      </c>
      <c r="Y78" s="184">
        <f t="shared" si="19"/>
        <v>0</v>
      </c>
      <c r="Z78" s="182">
        <f t="shared" si="19"/>
        <v>0</v>
      </c>
      <c r="AA78" s="253">
        <f t="shared" si="19"/>
        <v>40</v>
      </c>
      <c r="AB78" s="184">
        <f t="shared" si="19"/>
        <v>7.4826999999999995</v>
      </c>
      <c r="AC78" s="187">
        <f t="shared" si="19"/>
        <v>0</v>
      </c>
      <c r="AD78" s="188">
        <f t="shared" si="19"/>
        <v>0</v>
      </c>
    </row>
    <row r="79" spans="1:30" ht="19.5" customHeight="1" thickBot="1">
      <c r="A79" s="613"/>
      <c r="B79" s="618" t="s">
        <v>17</v>
      </c>
      <c r="C79" s="619"/>
      <c r="D79" s="619"/>
      <c r="E79" s="619"/>
      <c r="F79" s="619"/>
      <c r="G79" s="170">
        <f>G74+G75+G76+G77+G78</f>
        <v>4356</v>
      </c>
      <c r="H79" s="171">
        <f aca="true" t="shared" si="20" ref="H79:AC79">H74+H75+H76+H77+H78</f>
        <v>684.4929</v>
      </c>
      <c r="I79" s="172">
        <f t="shared" si="20"/>
        <v>1</v>
      </c>
      <c r="J79" s="171">
        <f t="shared" si="20"/>
        <v>0.37</v>
      </c>
      <c r="K79" s="171">
        <f t="shared" si="20"/>
        <v>684.8629</v>
      </c>
      <c r="L79" s="170">
        <f t="shared" si="20"/>
        <v>3335</v>
      </c>
      <c r="M79" s="171">
        <f t="shared" si="20"/>
        <v>1470.5666999999999</v>
      </c>
      <c r="N79" s="170">
        <f t="shared" si="20"/>
        <v>1</v>
      </c>
      <c r="O79" s="171">
        <f t="shared" si="20"/>
        <v>0.5</v>
      </c>
      <c r="P79" s="171">
        <f t="shared" si="20"/>
        <v>1471.0666999999999</v>
      </c>
      <c r="Q79" s="172">
        <f t="shared" si="20"/>
        <v>1972</v>
      </c>
      <c r="R79" s="172">
        <f t="shared" si="20"/>
        <v>1503.9279999999999</v>
      </c>
      <c r="S79" s="172">
        <f t="shared" si="20"/>
        <v>4</v>
      </c>
      <c r="T79" s="171">
        <f t="shared" si="20"/>
        <v>23.138</v>
      </c>
      <c r="U79" s="171">
        <f t="shared" si="20"/>
        <v>1527.066</v>
      </c>
      <c r="V79" s="172">
        <f t="shared" si="20"/>
        <v>1383</v>
      </c>
      <c r="W79" s="171">
        <f t="shared" si="20"/>
        <v>2675.43</v>
      </c>
      <c r="X79" s="170">
        <f t="shared" si="20"/>
        <v>6</v>
      </c>
      <c r="Y79" s="171">
        <f t="shared" si="20"/>
        <v>1286.55</v>
      </c>
      <c r="Z79" s="171">
        <f t="shared" si="20"/>
        <v>3961.98</v>
      </c>
      <c r="AA79" s="172">
        <f t="shared" si="20"/>
        <v>11046</v>
      </c>
      <c r="AB79" s="171">
        <f t="shared" si="20"/>
        <v>6334.417599999999</v>
      </c>
      <c r="AC79" s="170">
        <f t="shared" si="20"/>
        <v>12</v>
      </c>
      <c r="AD79" s="173">
        <f>AD74+AD75+AD76+AD77+AD78</f>
        <v>1310.558</v>
      </c>
    </row>
    <row r="84" spans="7:30" ht="13.5"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0"/>
      <c r="AA84" s="150"/>
      <c r="AB84" s="150"/>
      <c r="AC84" s="150"/>
      <c r="AD84" s="150"/>
    </row>
  </sheetData>
  <sheetProtection/>
  <mergeCells count="102">
    <mergeCell ref="A1:Z1"/>
    <mergeCell ref="AA1:AD1"/>
    <mergeCell ref="A2:Z2"/>
    <mergeCell ref="A3:Z3"/>
    <mergeCell ref="A4:A6"/>
    <mergeCell ref="B4:B6"/>
    <mergeCell ref="C4:C6"/>
    <mergeCell ref="D4:E4"/>
    <mergeCell ref="F4:F6"/>
    <mergeCell ref="G4:K4"/>
    <mergeCell ref="L4:P4"/>
    <mergeCell ref="Q4:U4"/>
    <mergeCell ref="V4:Z4"/>
    <mergeCell ref="AA4:AD4"/>
    <mergeCell ref="D5:D6"/>
    <mergeCell ref="E5:E6"/>
    <mergeCell ref="G5:H5"/>
    <mergeCell ref="I5:J5"/>
    <mergeCell ref="K5:K6"/>
    <mergeCell ref="L5:M5"/>
    <mergeCell ref="N5:O5"/>
    <mergeCell ref="P5:P6"/>
    <mergeCell ref="Q5:R5"/>
    <mergeCell ref="S5:T5"/>
    <mergeCell ref="U5:U6"/>
    <mergeCell ref="V5:W5"/>
    <mergeCell ref="X5:Y5"/>
    <mergeCell ref="Z5:Z6"/>
    <mergeCell ref="AA5:AB5"/>
    <mergeCell ref="AC5:AD5"/>
    <mergeCell ref="A8:A13"/>
    <mergeCell ref="B8:B12"/>
    <mergeCell ref="C8:C12"/>
    <mergeCell ref="D8:D12"/>
    <mergeCell ref="E8:E12"/>
    <mergeCell ref="B13:F13"/>
    <mergeCell ref="A14:A19"/>
    <mergeCell ref="B14:B18"/>
    <mergeCell ref="C14:C18"/>
    <mergeCell ref="D14:D18"/>
    <mergeCell ref="E14:E18"/>
    <mergeCell ref="B19:F19"/>
    <mergeCell ref="A20:A25"/>
    <mergeCell ref="B20:B24"/>
    <mergeCell ref="C20:C24"/>
    <mergeCell ref="D20:D24"/>
    <mergeCell ref="E20:E24"/>
    <mergeCell ref="B25:F25"/>
    <mergeCell ref="A26:A31"/>
    <mergeCell ref="B26:B30"/>
    <mergeCell ref="C26:C30"/>
    <mergeCell ref="D26:D30"/>
    <mergeCell ref="E26:E30"/>
    <mergeCell ref="B31:F31"/>
    <mergeCell ref="A32:A37"/>
    <mergeCell ref="B32:B36"/>
    <mergeCell ref="C32:C36"/>
    <mergeCell ref="D32:D36"/>
    <mergeCell ref="E32:E36"/>
    <mergeCell ref="B37:F37"/>
    <mergeCell ref="A38:A43"/>
    <mergeCell ref="B38:B42"/>
    <mergeCell ref="C38:C42"/>
    <mergeCell ref="D38:D42"/>
    <mergeCell ref="E38:E42"/>
    <mergeCell ref="B43:F43"/>
    <mergeCell ref="A44:A49"/>
    <mergeCell ref="B44:B48"/>
    <mergeCell ref="C44:C48"/>
    <mergeCell ref="D44:D48"/>
    <mergeCell ref="E44:E48"/>
    <mergeCell ref="B49:F49"/>
    <mergeCell ref="A50:A55"/>
    <mergeCell ref="B50:B54"/>
    <mergeCell ref="C50:C54"/>
    <mergeCell ref="D50:D54"/>
    <mergeCell ref="E50:E54"/>
    <mergeCell ref="B55:F55"/>
    <mergeCell ref="A56:A61"/>
    <mergeCell ref="B56:B60"/>
    <mergeCell ref="C56:C60"/>
    <mergeCell ref="D56:D60"/>
    <mergeCell ref="E56:E60"/>
    <mergeCell ref="B61:F61"/>
    <mergeCell ref="A62:A67"/>
    <mergeCell ref="B62:B66"/>
    <mergeCell ref="C62:C66"/>
    <mergeCell ref="D62:D66"/>
    <mergeCell ref="E62:E66"/>
    <mergeCell ref="B67:F67"/>
    <mergeCell ref="A68:A73"/>
    <mergeCell ref="B68:B72"/>
    <mergeCell ref="C68:C72"/>
    <mergeCell ref="D68:D72"/>
    <mergeCell ref="E68:E72"/>
    <mergeCell ref="B73:F73"/>
    <mergeCell ref="A74:A79"/>
    <mergeCell ref="B74:B78"/>
    <mergeCell ref="C74:C78"/>
    <mergeCell ref="D74:D78"/>
    <mergeCell ref="E74:E78"/>
    <mergeCell ref="B79:F79"/>
  </mergeCells>
  <printOptions/>
  <pageMargins left="0" right="0" top="0.31496062992125984" bottom="0.11811023622047245" header="0.03937007874015748" footer="0.03937007874015748"/>
  <pageSetup horizontalDpi="600" verticalDpi="600" orientation="landscape" scale="65" r:id="rId1"/>
  <ignoredErrors>
    <ignoredError sqref="K13 P13 U13:AD13 K19 U19:AD58 U69:AD79 U68:Z68 AB68:AD68 U60:AD67 U59:W59 Z59:AB59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AD88"/>
  <sheetViews>
    <sheetView zoomScalePageLayoutView="0" workbookViewId="0" topLeftCell="A43">
      <selection activeCell="E74" sqref="E74:E78"/>
    </sheetView>
  </sheetViews>
  <sheetFormatPr defaultColWidth="9.140625" defaultRowHeight="12.75"/>
  <cols>
    <col min="1" max="1" width="3.421875" style="142" customWidth="1"/>
    <col min="2" max="2" width="15.00390625" style="142" customWidth="1"/>
    <col min="3" max="3" width="16.28125" style="142" customWidth="1"/>
    <col min="4" max="4" width="15.421875" style="142" customWidth="1"/>
    <col min="5" max="5" width="14.57421875" style="142" customWidth="1"/>
    <col min="6" max="6" width="14.00390625" style="142" customWidth="1"/>
    <col min="7" max="10" width="8.28125" style="142" customWidth="1"/>
    <col min="11" max="11" width="11.7109375" style="142" customWidth="1"/>
    <col min="12" max="15" width="8.28125" style="142" customWidth="1"/>
    <col min="16" max="16" width="11.7109375" style="142" customWidth="1"/>
    <col min="17" max="20" width="8.28125" style="142" customWidth="1"/>
    <col min="21" max="21" width="11.7109375" style="142" customWidth="1"/>
    <col min="22" max="25" width="8.28125" style="142" customWidth="1"/>
    <col min="26" max="26" width="14.28125" style="142" customWidth="1"/>
    <col min="27" max="16384" width="9.140625" style="142" customWidth="1"/>
  </cols>
  <sheetData>
    <row r="1" spans="1:30" ht="28.5" customHeight="1">
      <c r="A1" s="636" t="s">
        <v>0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  <c r="T1" s="636"/>
      <c r="U1" s="636"/>
      <c r="V1" s="636"/>
      <c r="W1" s="636"/>
      <c r="X1" s="636"/>
      <c r="Y1" s="636"/>
      <c r="Z1" s="636"/>
      <c r="AA1" s="637" t="s">
        <v>24</v>
      </c>
      <c r="AB1" s="638"/>
      <c r="AC1" s="638"/>
      <c r="AD1" s="638"/>
    </row>
    <row r="2" spans="1:26" ht="47.25" customHeight="1">
      <c r="A2" s="639" t="s">
        <v>159</v>
      </c>
      <c r="B2" s="639"/>
      <c r="C2" s="639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  <c r="O2" s="639"/>
      <c r="P2" s="639"/>
      <c r="Q2" s="639"/>
      <c r="R2" s="639"/>
      <c r="S2" s="639"/>
      <c r="T2" s="639"/>
      <c r="U2" s="639"/>
      <c r="V2" s="639"/>
      <c r="W2" s="639"/>
      <c r="X2" s="639"/>
      <c r="Y2" s="639"/>
      <c r="Z2" s="639"/>
    </row>
    <row r="3" spans="1:26" ht="30.75" customHeight="1" thickBot="1">
      <c r="A3" s="640" t="s">
        <v>25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640"/>
      <c r="S3" s="640"/>
      <c r="T3" s="640"/>
      <c r="U3" s="640"/>
      <c r="V3" s="640"/>
      <c r="W3" s="640"/>
      <c r="X3" s="640"/>
      <c r="Y3" s="640"/>
      <c r="Z3" s="640"/>
    </row>
    <row r="4" spans="1:30" ht="36" customHeight="1" thickBot="1">
      <c r="A4" s="641" t="s">
        <v>4</v>
      </c>
      <c r="B4" s="644" t="s">
        <v>1</v>
      </c>
      <c r="C4" s="646" t="s">
        <v>21</v>
      </c>
      <c r="D4" s="648" t="s">
        <v>20</v>
      </c>
      <c r="E4" s="649"/>
      <c r="F4" s="672" t="s">
        <v>16</v>
      </c>
      <c r="G4" s="627" t="s">
        <v>18</v>
      </c>
      <c r="H4" s="628"/>
      <c r="I4" s="628"/>
      <c r="J4" s="628"/>
      <c r="K4" s="629"/>
      <c r="L4" s="627" t="s">
        <v>19</v>
      </c>
      <c r="M4" s="628"/>
      <c r="N4" s="628"/>
      <c r="O4" s="628"/>
      <c r="P4" s="629"/>
      <c r="Q4" s="627" t="s">
        <v>2</v>
      </c>
      <c r="R4" s="628"/>
      <c r="S4" s="628"/>
      <c r="T4" s="628"/>
      <c r="U4" s="629"/>
      <c r="V4" s="630" t="s">
        <v>3</v>
      </c>
      <c r="W4" s="630"/>
      <c r="X4" s="630"/>
      <c r="Y4" s="630"/>
      <c r="Z4" s="627"/>
      <c r="AA4" s="669" t="s">
        <v>9</v>
      </c>
      <c r="AB4" s="669"/>
      <c r="AC4" s="669"/>
      <c r="AD4" s="669"/>
    </row>
    <row r="5" spans="1:30" ht="31.5" customHeight="1">
      <c r="A5" s="642"/>
      <c r="B5" s="645"/>
      <c r="C5" s="647"/>
      <c r="D5" s="632" t="s">
        <v>23</v>
      </c>
      <c r="E5" s="634" t="s">
        <v>22</v>
      </c>
      <c r="F5" s="673"/>
      <c r="G5" s="620" t="s">
        <v>5</v>
      </c>
      <c r="H5" s="621"/>
      <c r="I5" s="620" t="s">
        <v>6</v>
      </c>
      <c r="J5" s="621"/>
      <c r="K5" s="667" t="s">
        <v>10</v>
      </c>
      <c r="L5" s="620" t="s">
        <v>5</v>
      </c>
      <c r="M5" s="621"/>
      <c r="N5" s="620" t="s">
        <v>6</v>
      </c>
      <c r="O5" s="621"/>
      <c r="P5" s="667" t="s">
        <v>10</v>
      </c>
      <c r="Q5" s="620" t="s">
        <v>5</v>
      </c>
      <c r="R5" s="621"/>
      <c r="S5" s="620" t="s">
        <v>6</v>
      </c>
      <c r="T5" s="621"/>
      <c r="U5" s="667" t="s">
        <v>10</v>
      </c>
      <c r="V5" s="620" t="s">
        <v>5</v>
      </c>
      <c r="W5" s="621"/>
      <c r="X5" s="620" t="s">
        <v>6</v>
      </c>
      <c r="Y5" s="621"/>
      <c r="Z5" s="664" t="s">
        <v>10</v>
      </c>
      <c r="AA5" s="666" t="s">
        <v>5</v>
      </c>
      <c r="AB5" s="666"/>
      <c r="AC5" s="666" t="s">
        <v>6</v>
      </c>
      <c r="AD5" s="666"/>
    </row>
    <row r="6" spans="1:30" ht="52.5" customHeight="1" thickBot="1">
      <c r="A6" s="643"/>
      <c r="B6" s="645"/>
      <c r="C6" s="647"/>
      <c r="D6" s="670"/>
      <c r="E6" s="671"/>
      <c r="F6" s="673"/>
      <c r="G6" s="143" t="s">
        <v>7</v>
      </c>
      <c r="H6" s="144" t="s">
        <v>8</v>
      </c>
      <c r="I6" s="143" t="s">
        <v>7</v>
      </c>
      <c r="J6" s="144" t="s">
        <v>8</v>
      </c>
      <c r="K6" s="668"/>
      <c r="L6" s="143" t="s">
        <v>7</v>
      </c>
      <c r="M6" s="144" t="s">
        <v>8</v>
      </c>
      <c r="N6" s="143" t="s">
        <v>7</v>
      </c>
      <c r="O6" s="144" t="s">
        <v>8</v>
      </c>
      <c r="P6" s="668"/>
      <c r="Q6" s="143" t="s">
        <v>7</v>
      </c>
      <c r="R6" s="144" t="s">
        <v>8</v>
      </c>
      <c r="S6" s="143" t="s">
        <v>7</v>
      </c>
      <c r="T6" s="144" t="s">
        <v>8</v>
      </c>
      <c r="U6" s="668"/>
      <c r="V6" s="143" t="s">
        <v>7</v>
      </c>
      <c r="W6" s="144" t="s">
        <v>8</v>
      </c>
      <c r="X6" s="143" t="s">
        <v>7</v>
      </c>
      <c r="Y6" s="144" t="s">
        <v>8</v>
      </c>
      <c r="Z6" s="665"/>
      <c r="AA6" s="365" t="s">
        <v>7</v>
      </c>
      <c r="AB6" s="366" t="s">
        <v>8</v>
      </c>
      <c r="AC6" s="365" t="s">
        <v>7</v>
      </c>
      <c r="AD6" s="366" t="s">
        <v>8</v>
      </c>
    </row>
    <row r="7" spans="1:30" ht="15" customHeight="1" thickBot="1">
      <c r="A7" s="145">
        <v>1</v>
      </c>
      <c r="B7" s="146">
        <v>2</v>
      </c>
      <c r="C7" s="145">
        <v>3</v>
      </c>
      <c r="D7" s="367">
        <v>4</v>
      </c>
      <c r="E7" s="368">
        <v>5</v>
      </c>
      <c r="F7" s="146">
        <v>6</v>
      </c>
      <c r="G7" s="145">
        <v>7</v>
      </c>
      <c r="H7" s="146">
        <v>8</v>
      </c>
      <c r="I7" s="145">
        <v>9</v>
      </c>
      <c r="J7" s="146">
        <v>10</v>
      </c>
      <c r="K7" s="145">
        <v>11</v>
      </c>
      <c r="L7" s="146">
        <v>12</v>
      </c>
      <c r="M7" s="145">
        <v>13</v>
      </c>
      <c r="N7" s="146">
        <v>14</v>
      </c>
      <c r="O7" s="145">
        <v>15</v>
      </c>
      <c r="P7" s="146">
        <v>16</v>
      </c>
      <c r="Q7" s="145">
        <v>17</v>
      </c>
      <c r="R7" s="146">
        <v>18</v>
      </c>
      <c r="S7" s="145">
        <v>19</v>
      </c>
      <c r="T7" s="146">
        <v>20</v>
      </c>
      <c r="U7" s="145">
        <v>21</v>
      </c>
      <c r="V7" s="146">
        <v>22</v>
      </c>
      <c r="W7" s="145">
        <v>23</v>
      </c>
      <c r="X7" s="146">
        <v>24</v>
      </c>
      <c r="Y7" s="145">
        <v>25</v>
      </c>
      <c r="Z7" s="369">
        <v>26</v>
      </c>
      <c r="AA7" s="370">
        <v>27</v>
      </c>
      <c r="AB7" s="370">
        <v>28</v>
      </c>
      <c r="AC7" s="370">
        <v>29</v>
      </c>
      <c r="AD7" s="370">
        <v>30</v>
      </c>
    </row>
    <row r="8" spans="1:30" ht="19.5" customHeight="1">
      <c r="A8" s="652">
        <v>1</v>
      </c>
      <c r="B8" s="655" t="s">
        <v>160</v>
      </c>
      <c r="C8" s="652">
        <f>D8+E8</f>
        <v>4033.47</v>
      </c>
      <c r="D8" s="660">
        <v>3897.31</v>
      </c>
      <c r="E8" s="662">
        <v>136.16</v>
      </c>
      <c r="F8" s="371" t="s">
        <v>11</v>
      </c>
      <c r="G8" s="372">
        <v>520</v>
      </c>
      <c r="H8" s="373">
        <v>94</v>
      </c>
      <c r="I8" s="372">
        <v>20</v>
      </c>
      <c r="J8" s="373">
        <v>2.9</v>
      </c>
      <c r="K8" s="374">
        <f aca="true" t="shared" si="0" ref="K8:K71">H8+J8</f>
        <v>96.9</v>
      </c>
      <c r="L8" s="372">
        <v>694</v>
      </c>
      <c r="M8" s="373">
        <v>315</v>
      </c>
      <c r="N8" s="372">
        <v>6</v>
      </c>
      <c r="O8" s="373">
        <v>2.4</v>
      </c>
      <c r="P8" s="374">
        <f aca="true" t="shared" si="1" ref="P8:P71">M8+O8</f>
        <v>317.4</v>
      </c>
      <c r="Q8" s="372">
        <v>105</v>
      </c>
      <c r="R8" s="373">
        <v>82</v>
      </c>
      <c r="S8" s="372"/>
      <c r="T8" s="373"/>
      <c r="U8" s="374">
        <f aca="true" t="shared" si="2" ref="U8:U71">R8+T8</f>
        <v>82</v>
      </c>
      <c r="V8" s="372">
        <v>10</v>
      </c>
      <c r="W8" s="373">
        <v>14</v>
      </c>
      <c r="X8" s="372"/>
      <c r="Y8" s="373"/>
      <c r="Z8" s="374">
        <f aca="true" t="shared" si="3" ref="Z8:Z71">W8+Y8</f>
        <v>14</v>
      </c>
      <c r="AA8" s="375">
        <f aca="true" t="shared" si="4" ref="AA8:AD12">G8+L8+Q8+V8</f>
        <v>1329</v>
      </c>
      <c r="AB8" s="376">
        <f t="shared" si="4"/>
        <v>505</v>
      </c>
      <c r="AC8" s="377">
        <f t="shared" si="4"/>
        <v>26</v>
      </c>
      <c r="AD8" s="378">
        <f t="shared" si="4"/>
        <v>5.3</v>
      </c>
    </row>
    <row r="9" spans="1:30" ht="19.5" customHeight="1">
      <c r="A9" s="653"/>
      <c r="B9" s="655"/>
      <c r="C9" s="653"/>
      <c r="D9" s="661"/>
      <c r="E9" s="663"/>
      <c r="F9" s="371" t="s">
        <v>15</v>
      </c>
      <c r="G9" s="372"/>
      <c r="H9" s="373"/>
      <c r="I9" s="372"/>
      <c r="J9" s="373"/>
      <c r="K9" s="379">
        <f t="shared" si="0"/>
        <v>0</v>
      </c>
      <c r="L9" s="372">
        <v>188</v>
      </c>
      <c r="M9" s="373">
        <v>100</v>
      </c>
      <c r="N9" s="372"/>
      <c r="O9" s="373"/>
      <c r="P9" s="379">
        <f t="shared" si="1"/>
        <v>100</v>
      </c>
      <c r="Q9" s="380"/>
      <c r="R9" s="381"/>
      <c r="S9" s="380"/>
      <c r="T9" s="381"/>
      <c r="U9" s="379">
        <f t="shared" si="2"/>
        <v>0</v>
      </c>
      <c r="V9" s="380"/>
      <c r="W9" s="381"/>
      <c r="X9" s="380"/>
      <c r="Y9" s="381"/>
      <c r="Z9" s="379">
        <f t="shared" si="3"/>
        <v>0</v>
      </c>
      <c r="AA9" s="375">
        <f t="shared" si="4"/>
        <v>188</v>
      </c>
      <c r="AB9" s="382">
        <f t="shared" si="4"/>
        <v>100</v>
      </c>
      <c r="AC9" s="383">
        <f t="shared" si="4"/>
        <v>0</v>
      </c>
      <c r="AD9" s="384">
        <f t="shared" si="4"/>
        <v>0</v>
      </c>
    </row>
    <row r="10" spans="1:30" ht="19.5" customHeight="1">
      <c r="A10" s="653"/>
      <c r="B10" s="655"/>
      <c r="C10" s="653"/>
      <c r="D10" s="661"/>
      <c r="E10" s="663"/>
      <c r="F10" s="371" t="s">
        <v>12</v>
      </c>
      <c r="G10" s="372">
        <v>41</v>
      </c>
      <c r="H10" s="373">
        <v>8</v>
      </c>
      <c r="I10" s="372"/>
      <c r="J10" s="373"/>
      <c r="K10" s="379">
        <f t="shared" si="0"/>
        <v>8</v>
      </c>
      <c r="L10" s="372"/>
      <c r="M10" s="373"/>
      <c r="N10" s="372"/>
      <c r="O10" s="373"/>
      <c r="P10" s="379">
        <f t="shared" si="1"/>
        <v>0</v>
      </c>
      <c r="Q10" s="380"/>
      <c r="R10" s="381"/>
      <c r="S10" s="380"/>
      <c r="T10" s="381"/>
      <c r="U10" s="379">
        <f t="shared" si="2"/>
        <v>0</v>
      </c>
      <c r="V10" s="380"/>
      <c r="W10" s="381"/>
      <c r="X10" s="380"/>
      <c r="Y10" s="381"/>
      <c r="Z10" s="379">
        <f t="shared" si="3"/>
        <v>0</v>
      </c>
      <c r="AA10" s="375">
        <f t="shared" si="4"/>
        <v>41</v>
      </c>
      <c r="AB10" s="382">
        <f t="shared" si="4"/>
        <v>8</v>
      </c>
      <c r="AC10" s="383">
        <f t="shared" si="4"/>
        <v>0</v>
      </c>
      <c r="AD10" s="384">
        <f t="shared" si="4"/>
        <v>0</v>
      </c>
    </row>
    <row r="11" spans="1:30" ht="19.5" customHeight="1">
      <c r="A11" s="653"/>
      <c r="B11" s="655"/>
      <c r="C11" s="653"/>
      <c r="D11" s="661"/>
      <c r="E11" s="663"/>
      <c r="F11" s="371" t="s">
        <v>13</v>
      </c>
      <c r="G11" s="372"/>
      <c r="H11" s="373"/>
      <c r="I11" s="372"/>
      <c r="J11" s="373"/>
      <c r="K11" s="379">
        <f t="shared" si="0"/>
        <v>0</v>
      </c>
      <c r="L11" s="372"/>
      <c r="M11" s="373"/>
      <c r="N11" s="372"/>
      <c r="O11" s="373"/>
      <c r="P11" s="379">
        <f t="shared" si="1"/>
        <v>0</v>
      </c>
      <c r="Q11" s="380"/>
      <c r="R11" s="381"/>
      <c r="S11" s="380"/>
      <c r="T11" s="381"/>
      <c r="U11" s="379">
        <f t="shared" si="2"/>
        <v>0</v>
      </c>
      <c r="V11" s="380"/>
      <c r="W11" s="381"/>
      <c r="X11" s="380"/>
      <c r="Y11" s="381"/>
      <c r="Z11" s="379">
        <f t="shared" si="3"/>
        <v>0</v>
      </c>
      <c r="AA11" s="375">
        <f t="shared" si="4"/>
        <v>0</v>
      </c>
      <c r="AB11" s="382">
        <f t="shared" si="4"/>
        <v>0</v>
      </c>
      <c r="AC11" s="383">
        <f t="shared" si="4"/>
        <v>0</v>
      </c>
      <c r="AD11" s="384">
        <f t="shared" si="4"/>
        <v>0</v>
      </c>
    </row>
    <row r="12" spans="1:30" ht="19.5" customHeight="1" thickBot="1">
      <c r="A12" s="653"/>
      <c r="B12" s="655"/>
      <c r="C12" s="653"/>
      <c r="D12" s="661"/>
      <c r="E12" s="663"/>
      <c r="F12" s="385" t="s">
        <v>14</v>
      </c>
      <c r="G12" s="386"/>
      <c r="H12" s="387"/>
      <c r="I12" s="386"/>
      <c r="J12" s="387"/>
      <c r="K12" s="388">
        <f t="shared" si="0"/>
        <v>0</v>
      </c>
      <c r="L12" s="386"/>
      <c r="M12" s="387"/>
      <c r="N12" s="386"/>
      <c r="O12" s="387"/>
      <c r="P12" s="388">
        <f t="shared" si="1"/>
        <v>0</v>
      </c>
      <c r="Q12" s="389"/>
      <c r="R12" s="390"/>
      <c r="S12" s="389"/>
      <c r="T12" s="390"/>
      <c r="U12" s="388">
        <f t="shared" si="2"/>
        <v>0</v>
      </c>
      <c r="V12" s="389"/>
      <c r="W12" s="390"/>
      <c r="X12" s="391"/>
      <c r="Y12" s="390"/>
      <c r="Z12" s="388">
        <f t="shared" si="3"/>
        <v>0</v>
      </c>
      <c r="AA12" s="392">
        <f t="shared" si="4"/>
        <v>0</v>
      </c>
      <c r="AB12" s="393">
        <f t="shared" si="4"/>
        <v>0</v>
      </c>
      <c r="AC12" s="394">
        <f t="shared" si="4"/>
        <v>0</v>
      </c>
      <c r="AD12" s="395">
        <f t="shared" si="4"/>
        <v>0</v>
      </c>
    </row>
    <row r="13" spans="1:30" ht="19.5" customHeight="1" thickBot="1">
      <c r="A13" s="654"/>
      <c r="B13" s="658" t="s">
        <v>9</v>
      </c>
      <c r="C13" s="659"/>
      <c r="D13" s="659"/>
      <c r="E13" s="659"/>
      <c r="F13" s="659"/>
      <c r="G13" s="396">
        <f>G8+G9+G10+G11+G12</f>
        <v>561</v>
      </c>
      <c r="H13" s="397">
        <f>H8+H9+H10+H11+H12</f>
        <v>102</v>
      </c>
      <c r="I13" s="398">
        <f>I8+I9+I10+I11+I12</f>
        <v>20</v>
      </c>
      <c r="J13" s="397">
        <f>J8+J9+J10+J11+J12</f>
        <v>2.9</v>
      </c>
      <c r="K13" s="397">
        <f t="shared" si="0"/>
        <v>104.9</v>
      </c>
      <c r="L13" s="396">
        <f>L8+L9+L10+L11+L12</f>
        <v>882</v>
      </c>
      <c r="M13" s="397">
        <f>M8+M9+M10+M11+M12</f>
        <v>415</v>
      </c>
      <c r="N13" s="396">
        <f>N8+N9+N10+N11+N12</f>
        <v>6</v>
      </c>
      <c r="O13" s="397">
        <f>O8+O9+O10+O11+O12</f>
        <v>2.4</v>
      </c>
      <c r="P13" s="397">
        <f t="shared" si="1"/>
        <v>417.4</v>
      </c>
      <c r="Q13" s="398">
        <f>Q8+Q9+Q10+Q11+Q12</f>
        <v>105</v>
      </c>
      <c r="R13" s="398">
        <f>R8+R9+R10+R11+R12</f>
        <v>82</v>
      </c>
      <c r="S13" s="398">
        <f>S8+S9+S10+S11+S12</f>
        <v>0</v>
      </c>
      <c r="T13" s="397">
        <f>T8+T9+T10+T11+T12</f>
        <v>0</v>
      </c>
      <c r="U13" s="397">
        <f t="shared" si="2"/>
        <v>82</v>
      </c>
      <c r="V13" s="398">
        <f>V8+V9+V10+V11+V12</f>
        <v>10</v>
      </c>
      <c r="W13" s="397">
        <f>W8+W9+W10+W11+W12</f>
        <v>14</v>
      </c>
      <c r="X13" s="396">
        <f>X8+X9+X10+X11+X12</f>
        <v>0</v>
      </c>
      <c r="Y13" s="397">
        <f>Y8+Y9+Y10+Y11+Y12</f>
        <v>0</v>
      </c>
      <c r="Z13" s="397">
        <f t="shared" si="3"/>
        <v>14</v>
      </c>
      <c r="AA13" s="399">
        <f>AA8+AA9+AA10+AA11+AA12</f>
        <v>1558</v>
      </c>
      <c r="AB13" s="400">
        <f>AB8+AB9+AB10+AB11+AB12</f>
        <v>613</v>
      </c>
      <c r="AC13" s="401">
        <f>AC8+AC9+AC10+AC11+AC12</f>
        <v>26</v>
      </c>
      <c r="AD13" s="402">
        <f>AD8+AD9+AD10+AD11+AD12</f>
        <v>5.3</v>
      </c>
    </row>
    <row r="14" spans="1:30" ht="19.5" customHeight="1">
      <c r="A14" s="652">
        <v>2</v>
      </c>
      <c r="B14" s="655" t="s">
        <v>161</v>
      </c>
      <c r="C14" s="652">
        <f>D14+E14</f>
        <v>7652.99</v>
      </c>
      <c r="D14" s="660">
        <v>7607.23</v>
      </c>
      <c r="E14" s="662">
        <v>45.76</v>
      </c>
      <c r="F14" s="371" t="s">
        <v>11</v>
      </c>
      <c r="G14" s="372"/>
      <c r="H14" s="373"/>
      <c r="I14" s="372"/>
      <c r="J14" s="373"/>
      <c r="K14" s="374">
        <f t="shared" si="0"/>
        <v>0</v>
      </c>
      <c r="L14" s="372">
        <v>10</v>
      </c>
      <c r="M14" s="373">
        <v>4.5</v>
      </c>
      <c r="N14" s="372"/>
      <c r="O14" s="373"/>
      <c r="P14" s="374">
        <f t="shared" si="1"/>
        <v>4.5</v>
      </c>
      <c r="Q14" s="372">
        <v>15</v>
      </c>
      <c r="R14" s="373">
        <v>12</v>
      </c>
      <c r="S14" s="372"/>
      <c r="T14" s="373"/>
      <c r="U14" s="374">
        <f t="shared" si="2"/>
        <v>12</v>
      </c>
      <c r="V14" s="372">
        <v>20</v>
      </c>
      <c r="W14" s="373">
        <v>30</v>
      </c>
      <c r="X14" s="372"/>
      <c r="Y14" s="373"/>
      <c r="Z14" s="374">
        <f t="shared" si="3"/>
        <v>30</v>
      </c>
      <c r="AA14" s="375">
        <f>V14+Q14+L14+G14</f>
        <v>45</v>
      </c>
      <c r="AB14" s="376">
        <f aca="true" t="shared" si="5" ref="AB14:AD18">H14+M14+R14+W14</f>
        <v>46.5</v>
      </c>
      <c r="AC14" s="377">
        <f t="shared" si="5"/>
        <v>0</v>
      </c>
      <c r="AD14" s="378">
        <f t="shared" si="5"/>
        <v>0</v>
      </c>
    </row>
    <row r="15" spans="1:30" ht="19.5" customHeight="1">
      <c r="A15" s="653"/>
      <c r="B15" s="655"/>
      <c r="C15" s="653"/>
      <c r="D15" s="661"/>
      <c r="E15" s="663"/>
      <c r="F15" s="371" t="s">
        <v>15</v>
      </c>
      <c r="G15" s="372"/>
      <c r="H15" s="373"/>
      <c r="I15" s="372"/>
      <c r="J15" s="373"/>
      <c r="K15" s="379">
        <f t="shared" si="0"/>
        <v>0</v>
      </c>
      <c r="L15" s="372"/>
      <c r="M15" s="373"/>
      <c r="N15" s="372"/>
      <c r="O15" s="373"/>
      <c r="P15" s="379">
        <f t="shared" si="1"/>
        <v>0</v>
      </c>
      <c r="Q15" s="380"/>
      <c r="R15" s="381"/>
      <c r="S15" s="380"/>
      <c r="T15" s="381"/>
      <c r="U15" s="379">
        <f t="shared" si="2"/>
        <v>0</v>
      </c>
      <c r="V15" s="380"/>
      <c r="W15" s="381"/>
      <c r="X15" s="380"/>
      <c r="Y15" s="381"/>
      <c r="Z15" s="379">
        <f t="shared" si="3"/>
        <v>0</v>
      </c>
      <c r="AA15" s="375">
        <f>V15+Q15+L15+G15</f>
        <v>0</v>
      </c>
      <c r="AB15" s="382">
        <f t="shared" si="5"/>
        <v>0</v>
      </c>
      <c r="AC15" s="383">
        <f t="shared" si="5"/>
        <v>0</v>
      </c>
      <c r="AD15" s="384">
        <f t="shared" si="5"/>
        <v>0</v>
      </c>
    </row>
    <row r="16" spans="1:30" ht="19.5" customHeight="1">
      <c r="A16" s="653"/>
      <c r="B16" s="655"/>
      <c r="C16" s="653"/>
      <c r="D16" s="661"/>
      <c r="E16" s="663"/>
      <c r="F16" s="371" t="s">
        <v>12</v>
      </c>
      <c r="G16" s="372"/>
      <c r="H16" s="373"/>
      <c r="I16" s="372"/>
      <c r="J16" s="373"/>
      <c r="K16" s="379">
        <f t="shared" si="0"/>
        <v>0</v>
      </c>
      <c r="L16" s="372"/>
      <c r="M16" s="373"/>
      <c r="N16" s="372"/>
      <c r="O16" s="373"/>
      <c r="P16" s="379">
        <f t="shared" si="1"/>
        <v>0</v>
      </c>
      <c r="Q16" s="380"/>
      <c r="R16" s="381"/>
      <c r="S16" s="380"/>
      <c r="T16" s="381"/>
      <c r="U16" s="379">
        <f t="shared" si="2"/>
        <v>0</v>
      </c>
      <c r="V16" s="380"/>
      <c r="W16" s="381"/>
      <c r="X16" s="380"/>
      <c r="Y16" s="381"/>
      <c r="Z16" s="379">
        <f t="shared" si="3"/>
        <v>0</v>
      </c>
      <c r="AA16" s="375">
        <f>V16+Q16+L16+G16</f>
        <v>0</v>
      </c>
      <c r="AB16" s="382">
        <f t="shared" si="5"/>
        <v>0</v>
      </c>
      <c r="AC16" s="383">
        <f t="shared" si="5"/>
        <v>0</v>
      </c>
      <c r="AD16" s="384">
        <f t="shared" si="5"/>
        <v>0</v>
      </c>
    </row>
    <row r="17" spans="1:30" ht="19.5" customHeight="1">
      <c r="A17" s="653"/>
      <c r="B17" s="655"/>
      <c r="C17" s="653"/>
      <c r="D17" s="661"/>
      <c r="E17" s="663"/>
      <c r="F17" s="371" t="s">
        <v>13</v>
      </c>
      <c r="G17" s="372"/>
      <c r="H17" s="373"/>
      <c r="I17" s="372"/>
      <c r="J17" s="373"/>
      <c r="K17" s="379">
        <f t="shared" si="0"/>
        <v>0</v>
      </c>
      <c r="L17" s="372"/>
      <c r="M17" s="373"/>
      <c r="N17" s="372"/>
      <c r="O17" s="373"/>
      <c r="P17" s="379">
        <f t="shared" si="1"/>
        <v>0</v>
      </c>
      <c r="Q17" s="380"/>
      <c r="R17" s="381"/>
      <c r="S17" s="380"/>
      <c r="T17" s="381"/>
      <c r="U17" s="379">
        <f t="shared" si="2"/>
        <v>0</v>
      </c>
      <c r="V17" s="380"/>
      <c r="W17" s="381"/>
      <c r="X17" s="380"/>
      <c r="Y17" s="381"/>
      <c r="Z17" s="379">
        <f t="shared" si="3"/>
        <v>0</v>
      </c>
      <c r="AA17" s="375">
        <f>V17+Q17+L17+G17</f>
        <v>0</v>
      </c>
      <c r="AB17" s="382">
        <f t="shared" si="5"/>
        <v>0</v>
      </c>
      <c r="AC17" s="383">
        <f t="shared" si="5"/>
        <v>0</v>
      </c>
      <c r="AD17" s="384">
        <f t="shared" si="5"/>
        <v>0</v>
      </c>
    </row>
    <row r="18" spans="1:30" ht="19.5" customHeight="1" thickBot="1">
      <c r="A18" s="653"/>
      <c r="B18" s="655"/>
      <c r="C18" s="653"/>
      <c r="D18" s="661"/>
      <c r="E18" s="663"/>
      <c r="F18" s="385" t="s">
        <v>14</v>
      </c>
      <c r="G18" s="386"/>
      <c r="H18" s="387"/>
      <c r="I18" s="386"/>
      <c r="J18" s="387"/>
      <c r="K18" s="388">
        <f t="shared" si="0"/>
        <v>0</v>
      </c>
      <c r="L18" s="386"/>
      <c r="M18" s="387"/>
      <c r="N18" s="386"/>
      <c r="O18" s="387"/>
      <c r="P18" s="388">
        <f t="shared" si="1"/>
        <v>0</v>
      </c>
      <c r="Q18" s="389"/>
      <c r="R18" s="390"/>
      <c r="S18" s="389"/>
      <c r="T18" s="390"/>
      <c r="U18" s="388">
        <f t="shared" si="2"/>
        <v>0</v>
      </c>
      <c r="V18" s="389"/>
      <c r="W18" s="390"/>
      <c r="X18" s="391"/>
      <c r="Y18" s="390"/>
      <c r="Z18" s="388">
        <f t="shared" si="3"/>
        <v>0</v>
      </c>
      <c r="AA18" s="392">
        <f>V18+Q18+L18+G18</f>
        <v>0</v>
      </c>
      <c r="AB18" s="393">
        <f t="shared" si="5"/>
        <v>0</v>
      </c>
      <c r="AC18" s="394">
        <f t="shared" si="5"/>
        <v>0</v>
      </c>
      <c r="AD18" s="395">
        <f t="shared" si="5"/>
        <v>0</v>
      </c>
    </row>
    <row r="19" spans="1:30" ht="19.5" customHeight="1" thickBot="1">
      <c r="A19" s="654"/>
      <c r="B19" s="658" t="s">
        <v>9</v>
      </c>
      <c r="C19" s="659"/>
      <c r="D19" s="659"/>
      <c r="E19" s="659"/>
      <c r="F19" s="659"/>
      <c r="G19" s="396">
        <f>G14+G15+G16+G17+G18</f>
        <v>0</v>
      </c>
      <c r="H19" s="397">
        <f>H14+H15+H16+H17+H18</f>
        <v>0</v>
      </c>
      <c r="I19" s="398">
        <f>I14+I15+I16+I17+I18</f>
        <v>0</v>
      </c>
      <c r="J19" s="397">
        <f>J14+J15+J16+J17+J18</f>
        <v>0</v>
      </c>
      <c r="K19" s="397">
        <f t="shared" si="0"/>
        <v>0</v>
      </c>
      <c r="L19" s="396">
        <f>L14+L15+L16+L17+L18</f>
        <v>10</v>
      </c>
      <c r="M19" s="397">
        <f>M14+M15+M16+M17+M18</f>
        <v>4.5</v>
      </c>
      <c r="N19" s="396">
        <f>N14+N15+N16+N17+N18</f>
        <v>0</v>
      </c>
      <c r="O19" s="397">
        <f>O14+O15+O16+O17+O18</f>
        <v>0</v>
      </c>
      <c r="P19" s="397">
        <f t="shared" si="1"/>
        <v>4.5</v>
      </c>
      <c r="Q19" s="398">
        <f>Q14+Q15+Q16+Q17+Q18</f>
        <v>15</v>
      </c>
      <c r="R19" s="398">
        <f>R14+R15+R16+R17+R18</f>
        <v>12</v>
      </c>
      <c r="S19" s="398">
        <f>S14+S15+S16+S17+S18</f>
        <v>0</v>
      </c>
      <c r="T19" s="397">
        <f>T14+T15+T16+T17+T18</f>
        <v>0</v>
      </c>
      <c r="U19" s="397">
        <f t="shared" si="2"/>
        <v>12</v>
      </c>
      <c r="V19" s="398">
        <f>V14+V15+V16+V17+V18</f>
        <v>20</v>
      </c>
      <c r="W19" s="397">
        <f>W14+W15+W16+W17+W18</f>
        <v>30</v>
      </c>
      <c r="X19" s="396">
        <f>X14+X15+X16+X17+X18</f>
        <v>0</v>
      </c>
      <c r="Y19" s="397">
        <f>Y14+Y15+Y16+Y17+Y18</f>
        <v>0</v>
      </c>
      <c r="Z19" s="397">
        <f t="shared" si="3"/>
        <v>30</v>
      </c>
      <c r="AA19" s="399">
        <f>SUM(AA14:AA18)</f>
        <v>45</v>
      </c>
      <c r="AB19" s="400">
        <f>SUM(AB14:AB18)</f>
        <v>46.5</v>
      </c>
      <c r="AC19" s="401">
        <f>SUM(AC14:AC18)</f>
        <v>0</v>
      </c>
      <c r="AD19" s="402">
        <f>SUM(AD14:AD18)</f>
        <v>0</v>
      </c>
    </row>
    <row r="20" spans="1:30" ht="19.5" customHeight="1">
      <c r="A20" s="652">
        <v>3</v>
      </c>
      <c r="B20" s="655" t="s">
        <v>162</v>
      </c>
      <c r="C20" s="652">
        <f>D20+E20</f>
        <v>400.84000000000003</v>
      </c>
      <c r="D20" s="660">
        <v>397.73</v>
      </c>
      <c r="E20" s="662">
        <v>3.11</v>
      </c>
      <c r="F20" s="371" t="s">
        <v>11</v>
      </c>
      <c r="G20" s="372"/>
      <c r="H20" s="373"/>
      <c r="I20" s="372"/>
      <c r="J20" s="373"/>
      <c r="K20" s="374">
        <f t="shared" si="0"/>
        <v>0</v>
      </c>
      <c r="L20" s="372">
        <v>450</v>
      </c>
      <c r="M20" s="373">
        <v>230</v>
      </c>
      <c r="N20" s="372"/>
      <c r="O20" s="373"/>
      <c r="P20" s="374">
        <f t="shared" si="1"/>
        <v>230</v>
      </c>
      <c r="Q20" s="372"/>
      <c r="R20" s="373"/>
      <c r="S20" s="372"/>
      <c r="T20" s="373"/>
      <c r="U20" s="374">
        <f t="shared" si="2"/>
        <v>0</v>
      </c>
      <c r="V20" s="372"/>
      <c r="W20" s="373"/>
      <c r="X20" s="372"/>
      <c r="Y20" s="373"/>
      <c r="Z20" s="374">
        <f t="shared" si="3"/>
        <v>0</v>
      </c>
      <c r="AA20" s="375">
        <f aca="true" t="shared" si="6" ref="AA20:AD24">G20+L20+Q20+V20</f>
        <v>450</v>
      </c>
      <c r="AB20" s="376">
        <f t="shared" si="6"/>
        <v>230</v>
      </c>
      <c r="AC20" s="377">
        <f t="shared" si="6"/>
        <v>0</v>
      </c>
      <c r="AD20" s="378">
        <f t="shared" si="6"/>
        <v>0</v>
      </c>
    </row>
    <row r="21" spans="1:30" ht="19.5" customHeight="1">
      <c r="A21" s="653"/>
      <c r="B21" s="655"/>
      <c r="C21" s="653"/>
      <c r="D21" s="661"/>
      <c r="E21" s="663"/>
      <c r="F21" s="371" t="s">
        <v>15</v>
      </c>
      <c r="G21" s="372"/>
      <c r="H21" s="373"/>
      <c r="I21" s="372"/>
      <c r="J21" s="373"/>
      <c r="K21" s="379">
        <f t="shared" si="0"/>
        <v>0</v>
      </c>
      <c r="L21" s="372">
        <v>220</v>
      </c>
      <c r="M21" s="373">
        <v>120</v>
      </c>
      <c r="N21" s="372"/>
      <c r="O21" s="373"/>
      <c r="P21" s="379">
        <f t="shared" si="1"/>
        <v>120</v>
      </c>
      <c r="Q21" s="380"/>
      <c r="R21" s="381"/>
      <c r="S21" s="380"/>
      <c r="T21" s="381"/>
      <c r="U21" s="379">
        <f t="shared" si="2"/>
        <v>0</v>
      </c>
      <c r="V21" s="380"/>
      <c r="W21" s="381"/>
      <c r="X21" s="380"/>
      <c r="Y21" s="381"/>
      <c r="Z21" s="379">
        <f t="shared" si="3"/>
        <v>0</v>
      </c>
      <c r="AA21" s="375">
        <f t="shared" si="6"/>
        <v>220</v>
      </c>
      <c r="AB21" s="382">
        <f t="shared" si="6"/>
        <v>120</v>
      </c>
      <c r="AC21" s="383">
        <f t="shared" si="6"/>
        <v>0</v>
      </c>
      <c r="AD21" s="384">
        <f t="shared" si="6"/>
        <v>0</v>
      </c>
    </row>
    <row r="22" spans="1:30" ht="19.5" customHeight="1">
      <c r="A22" s="653"/>
      <c r="B22" s="655"/>
      <c r="C22" s="653"/>
      <c r="D22" s="661"/>
      <c r="E22" s="663"/>
      <c r="F22" s="371" t="s">
        <v>12</v>
      </c>
      <c r="G22" s="372"/>
      <c r="H22" s="373"/>
      <c r="I22" s="372"/>
      <c r="J22" s="373"/>
      <c r="K22" s="379">
        <f t="shared" si="0"/>
        <v>0</v>
      </c>
      <c r="L22" s="372"/>
      <c r="M22" s="373"/>
      <c r="N22" s="372"/>
      <c r="O22" s="373"/>
      <c r="P22" s="379">
        <f t="shared" si="1"/>
        <v>0</v>
      </c>
      <c r="Q22" s="380"/>
      <c r="R22" s="381"/>
      <c r="S22" s="380"/>
      <c r="T22" s="381"/>
      <c r="U22" s="379">
        <f t="shared" si="2"/>
        <v>0</v>
      </c>
      <c r="V22" s="380"/>
      <c r="W22" s="381"/>
      <c r="X22" s="380"/>
      <c r="Y22" s="381"/>
      <c r="Z22" s="379">
        <f t="shared" si="3"/>
        <v>0</v>
      </c>
      <c r="AA22" s="375">
        <f t="shared" si="6"/>
        <v>0</v>
      </c>
      <c r="AB22" s="382">
        <f t="shared" si="6"/>
        <v>0</v>
      </c>
      <c r="AC22" s="383">
        <f t="shared" si="6"/>
        <v>0</v>
      </c>
      <c r="AD22" s="384">
        <f t="shared" si="6"/>
        <v>0</v>
      </c>
    </row>
    <row r="23" spans="1:30" ht="19.5" customHeight="1">
      <c r="A23" s="653"/>
      <c r="B23" s="655"/>
      <c r="C23" s="653"/>
      <c r="D23" s="661"/>
      <c r="E23" s="663"/>
      <c r="F23" s="371" t="s">
        <v>13</v>
      </c>
      <c r="G23" s="372"/>
      <c r="H23" s="373"/>
      <c r="I23" s="372"/>
      <c r="J23" s="373"/>
      <c r="K23" s="379">
        <f t="shared" si="0"/>
        <v>0</v>
      </c>
      <c r="L23" s="372"/>
      <c r="M23" s="373"/>
      <c r="N23" s="372"/>
      <c r="O23" s="373"/>
      <c r="P23" s="379">
        <f t="shared" si="1"/>
        <v>0</v>
      </c>
      <c r="Q23" s="380"/>
      <c r="R23" s="381"/>
      <c r="S23" s="380"/>
      <c r="T23" s="381"/>
      <c r="U23" s="379">
        <f t="shared" si="2"/>
        <v>0</v>
      </c>
      <c r="V23" s="380"/>
      <c r="W23" s="381"/>
      <c r="X23" s="380"/>
      <c r="Y23" s="381"/>
      <c r="Z23" s="379">
        <f t="shared" si="3"/>
        <v>0</v>
      </c>
      <c r="AA23" s="375">
        <f t="shared" si="6"/>
        <v>0</v>
      </c>
      <c r="AB23" s="382">
        <f t="shared" si="6"/>
        <v>0</v>
      </c>
      <c r="AC23" s="383">
        <f t="shared" si="6"/>
        <v>0</v>
      </c>
      <c r="AD23" s="384">
        <f t="shared" si="6"/>
        <v>0</v>
      </c>
    </row>
    <row r="24" spans="1:30" ht="19.5" customHeight="1" thickBot="1">
      <c r="A24" s="653"/>
      <c r="B24" s="655"/>
      <c r="C24" s="653"/>
      <c r="D24" s="661"/>
      <c r="E24" s="663"/>
      <c r="F24" s="385" t="s">
        <v>14</v>
      </c>
      <c r="G24" s="386"/>
      <c r="H24" s="387"/>
      <c r="I24" s="386"/>
      <c r="J24" s="387"/>
      <c r="K24" s="388">
        <f t="shared" si="0"/>
        <v>0</v>
      </c>
      <c r="L24" s="386"/>
      <c r="M24" s="387"/>
      <c r="N24" s="386"/>
      <c r="O24" s="387"/>
      <c r="P24" s="388">
        <f t="shared" si="1"/>
        <v>0</v>
      </c>
      <c r="Q24" s="389"/>
      <c r="R24" s="390"/>
      <c r="S24" s="389"/>
      <c r="T24" s="390"/>
      <c r="U24" s="388">
        <f t="shared" si="2"/>
        <v>0</v>
      </c>
      <c r="V24" s="389"/>
      <c r="W24" s="390"/>
      <c r="X24" s="391"/>
      <c r="Y24" s="390"/>
      <c r="Z24" s="388">
        <f t="shared" si="3"/>
        <v>0</v>
      </c>
      <c r="AA24" s="392">
        <f t="shared" si="6"/>
        <v>0</v>
      </c>
      <c r="AB24" s="393">
        <f t="shared" si="6"/>
        <v>0</v>
      </c>
      <c r="AC24" s="394">
        <f t="shared" si="6"/>
        <v>0</v>
      </c>
      <c r="AD24" s="395">
        <f t="shared" si="6"/>
        <v>0</v>
      </c>
    </row>
    <row r="25" spans="1:30" ht="19.5" customHeight="1" thickBot="1">
      <c r="A25" s="654"/>
      <c r="B25" s="658" t="s">
        <v>9</v>
      </c>
      <c r="C25" s="659"/>
      <c r="D25" s="659"/>
      <c r="E25" s="659"/>
      <c r="F25" s="659"/>
      <c r="G25" s="396">
        <f>G20+G21+G22+G23+G24</f>
        <v>0</v>
      </c>
      <c r="H25" s="397">
        <f>H20+H21+H22+H23+H24</f>
        <v>0</v>
      </c>
      <c r="I25" s="398">
        <f>I20+I21+I22+I23+I24</f>
        <v>0</v>
      </c>
      <c r="J25" s="397">
        <f>J20+J21+J22+J23+J24</f>
        <v>0</v>
      </c>
      <c r="K25" s="397">
        <f t="shared" si="0"/>
        <v>0</v>
      </c>
      <c r="L25" s="396">
        <f>L20+L21+L22+L23+L24</f>
        <v>670</v>
      </c>
      <c r="M25" s="397">
        <f>M20+M21+M22+M23+M24</f>
        <v>350</v>
      </c>
      <c r="N25" s="396">
        <f>N20+N21+N22+N23+N24</f>
        <v>0</v>
      </c>
      <c r="O25" s="397">
        <f>O20+O21+O22+O23+O24</f>
        <v>0</v>
      </c>
      <c r="P25" s="397">
        <f t="shared" si="1"/>
        <v>350</v>
      </c>
      <c r="Q25" s="398">
        <f>Q20+Q21+Q22+Q23+Q24</f>
        <v>0</v>
      </c>
      <c r="R25" s="398">
        <f>R20+R21+R22+R23+R24</f>
        <v>0</v>
      </c>
      <c r="S25" s="398">
        <f>S20+S21+S22+S23+S24</f>
        <v>0</v>
      </c>
      <c r="T25" s="397">
        <f>T20+T21+T22+T23+T24</f>
        <v>0</v>
      </c>
      <c r="U25" s="397">
        <f t="shared" si="2"/>
        <v>0</v>
      </c>
      <c r="V25" s="398">
        <f>V20+V21+V22+V23+V24</f>
        <v>0</v>
      </c>
      <c r="W25" s="397">
        <f>W20+W21+W22+W23+W24</f>
        <v>0</v>
      </c>
      <c r="X25" s="396">
        <f>X20+X21+X22+X23+X24</f>
        <v>0</v>
      </c>
      <c r="Y25" s="397">
        <f>Y20+Y21+Y22+Y23+Y24</f>
        <v>0</v>
      </c>
      <c r="Z25" s="397">
        <f t="shared" si="3"/>
        <v>0</v>
      </c>
      <c r="AA25" s="399">
        <f>AA20+AA21+AA22+AA23+AA24</f>
        <v>670</v>
      </c>
      <c r="AB25" s="400">
        <f>AB20+AB21+AB22+AB23+AB24</f>
        <v>350</v>
      </c>
      <c r="AC25" s="401">
        <f>AC20+AC21+AC22+AC23+AC24</f>
        <v>0</v>
      </c>
      <c r="AD25" s="402">
        <f>AD20+AD21+AD22+AD23+AD24</f>
        <v>0</v>
      </c>
    </row>
    <row r="26" spans="1:30" ht="19.5" customHeight="1">
      <c r="A26" s="652">
        <v>4</v>
      </c>
      <c r="B26" s="655" t="s">
        <v>163</v>
      </c>
      <c r="C26" s="652">
        <f>D26+E26</f>
        <v>526.25</v>
      </c>
      <c r="D26" s="660">
        <v>525.52</v>
      </c>
      <c r="E26" s="662">
        <v>0.73</v>
      </c>
      <c r="F26" s="371" t="s">
        <v>11</v>
      </c>
      <c r="G26" s="372"/>
      <c r="H26" s="373"/>
      <c r="I26" s="372"/>
      <c r="J26" s="373"/>
      <c r="K26" s="374">
        <f t="shared" si="0"/>
        <v>0</v>
      </c>
      <c r="L26" s="372">
        <v>35</v>
      </c>
      <c r="M26" s="373">
        <v>15</v>
      </c>
      <c r="N26" s="372"/>
      <c r="O26" s="373"/>
      <c r="P26" s="374">
        <f t="shared" si="1"/>
        <v>15</v>
      </c>
      <c r="Q26" s="372"/>
      <c r="R26" s="373"/>
      <c r="S26" s="372"/>
      <c r="T26" s="373"/>
      <c r="U26" s="374">
        <f t="shared" si="2"/>
        <v>0</v>
      </c>
      <c r="V26" s="372"/>
      <c r="W26" s="373"/>
      <c r="X26" s="372"/>
      <c r="Y26" s="373"/>
      <c r="Z26" s="374">
        <f t="shared" si="3"/>
        <v>0</v>
      </c>
      <c r="AA26" s="375">
        <f aca="true" t="shared" si="7" ref="AA26:AD42">G26+L26+Q26+V26</f>
        <v>35</v>
      </c>
      <c r="AB26" s="376">
        <f t="shared" si="7"/>
        <v>15</v>
      </c>
      <c r="AC26" s="377">
        <f t="shared" si="7"/>
        <v>0</v>
      </c>
      <c r="AD26" s="378">
        <f t="shared" si="7"/>
        <v>0</v>
      </c>
    </row>
    <row r="27" spans="1:30" ht="19.5" customHeight="1">
      <c r="A27" s="653"/>
      <c r="B27" s="655"/>
      <c r="C27" s="653"/>
      <c r="D27" s="661"/>
      <c r="E27" s="663"/>
      <c r="F27" s="371" t="s">
        <v>15</v>
      </c>
      <c r="G27" s="372"/>
      <c r="H27" s="373"/>
      <c r="I27" s="372"/>
      <c r="J27" s="373"/>
      <c r="K27" s="379">
        <f t="shared" si="0"/>
        <v>0</v>
      </c>
      <c r="L27" s="372"/>
      <c r="M27" s="373"/>
      <c r="N27" s="372"/>
      <c r="O27" s="373"/>
      <c r="P27" s="379">
        <f t="shared" si="1"/>
        <v>0</v>
      </c>
      <c r="Q27" s="380"/>
      <c r="R27" s="381"/>
      <c r="S27" s="380"/>
      <c r="T27" s="381"/>
      <c r="U27" s="379">
        <f t="shared" si="2"/>
        <v>0</v>
      </c>
      <c r="V27" s="380"/>
      <c r="W27" s="381"/>
      <c r="X27" s="380"/>
      <c r="Y27" s="381"/>
      <c r="Z27" s="379">
        <f t="shared" si="3"/>
        <v>0</v>
      </c>
      <c r="AA27" s="375">
        <f t="shared" si="7"/>
        <v>0</v>
      </c>
      <c r="AB27" s="382">
        <f t="shared" si="7"/>
        <v>0</v>
      </c>
      <c r="AC27" s="383">
        <f t="shared" si="7"/>
        <v>0</v>
      </c>
      <c r="AD27" s="384">
        <f t="shared" si="7"/>
        <v>0</v>
      </c>
    </row>
    <row r="28" spans="1:30" ht="19.5" customHeight="1">
      <c r="A28" s="653"/>
      <c r="B28" s="655"/>
      <c r="C28" s="653"/>
      <c r="D28" s="661"/>
      <c r="E28" s="663"/>
      <c r="F28" s="371" t="s">
        <v>12</v>
      </c>
      <c r="G28" s="372"/>
      <c r="H28" s="373"/>
      <c r="I28" s="372"/>
      <c r="J28" s="373"/>
      <c r="K28" s="379">
        <f t="shared" si="0"/>
        <v>0</v>
      </c>
      <c r="L28" s="372"/>
      <c r="M28" s="373"/>
      <c r="N28" s="372"/>
      <c r="O28" s="373"/>
      <c r="P28" s="379">
        <f t="shared" si="1"/>
        <v>0</v>
      </c>
      <c r="Q28" s="380"/>
      <c r="R28" s="381"/>
      <c r="S28" s="380"/>
      <c r="T28" s="381"/>
      <c r="U28" s="379">
        <f t="shared" si="2"/>
        <v>0</v>
      </c>
      <c r="V28" s="380"/>
      <c r="W28" s="381"/>
      <c r="X28" s="380"/>
      <c r="Y28" s="381"/>
      <c r="Z28" s="379">
        <f t="shared" si="3"/>
        <v>0</v>
      </c>
      <c r="AA28" s="375">
        <f t="shared" si="7"/>
        <v>0</v>
      </c>
      <c r="AB28" s="382">
        <f t="shared" si="7"/>
        <v>0</v>
      </c>
      <c r="AC28" s="383">
        <f t="shared" si="7"/>
        <v>0</v>
      </c>
      <c r="AD28" s="384">
        <f t="shared" si="7"/>
        <v>0</v>
      </c>
    </row>
    <row r="29" spans="1:30" ht="19.5" customHeight="1">
      <c r="A29" s="653"/>
      <c r="B29" s="655"/>
      <c r="C29" s="653"/>
      <c r="D29" s="661"/>
      <c r="E29" s="663"/>
      <c r="F29" s="371" t="s">
        <v>13</v>
      </c>
      <c r="G29" s="372"/>
      <c r="H29" s="373"/>
      <c r="I29" s="372"/>
      <c r="J29" s="373"/>
      <c r="K29" s="379">
        <f t="shared" si="0"/>
        <v>0</v>
      </c>
      <c r="L29" s="372"/>
      <c r="M29" s="373"/>
      <c r="N29" s="372"/>
      <c r="O29" s="373"/>
      <c r="P29" s="379">
        <f t="shared" si="1"/>
        <v>0</v>
      </c>
      <c r="Q29" s="380"/>
      <c r="R29" s="381"/>
      <c r="S29" s="380"/>
      <c r="T29" s="381"/>
      <c r="U29" s="379">
        <f t="shared" si="2"/>
        <v>0</v>
      </c>
      <c r="V29" s="380"/>
      <c r="W29" s="381"/>
      <c r="X29" s="380"/>
      <c r="Y29" s="381"/>
      <c r="Z29" s="379">
        <f t="shared" si="3"/>
        <v>0</v>
      </c>
      <c r="AA29" s="375">
        <f t="shared" si="7"/>
        <v>0</v>
      </c>
      <c r="AB29" s="382">
        <f t="shared" si="7"/>
        <v>0</v>
      </c>
      <c r="AC29" s="383">
        <f t="shared" si="7"/>
        <v>0</v>
      </c>
      <c r="AD29" s="384">
        <f t="shared" si="7"/>
        <v>0</v>
      </c>
    </row>
    <row r="30" spans="1:30" ht="19.5" customHeight="1" thickBot="1">
      <c r="A30" s="653"/>
      <c r="B30" s="655"/>
      <c r="C30" s="653"/>
      <c r="D30" s="661"/>
      <c r="E30" s="663"/>
      <c r="F30" s="385" t="s">
        <v>14</v>
      </c>
      <c r="G30" s="386"/>
      <c r="H30" s="387"/>
      <c r="I30" s="386"/>
      <c r="J30" s="387"/>
      <c r="K30" s="388">
        <f t="shared" si="0"/>
        <v>0</v>
      </c>
      <c r="L30" s="386"/>
      <c r="M30" s="387"/>
      <c r="N30" s="386"/>
      <c r="O30" s="387"/>
      <c r="P30" s="388">
        <f t="shared" si="1"/>
        <v>0</v>
      </c>
      <c r="Q30" s="389"/>
      <c r="R30" s="390"/>
      <c r="S30" s="389"/>
      <c r="T30" s="390"/>
      <c r="U30" s="388">
        <f t="shared" si="2"/>
        <v>0</v>
      </c>
      <c r="V30" s="389">
        <v>3</v>
      </c>
      <c r="W30" s="390">
        <v>50</v>
      </c>
      <c r="X30" s="391"/>
      <c r="Y30" s="390"/>
      <c r="Z30" s="388">
        <f t="shared" si="3"/>
        <v>50</v>
      </c>
      <c r="AA30" s="392">
        <f t="shared" si="7"/>
        <v>3</v>
      </c>
      <c r="AB30" s="393">
        <f t="shared" si="7"/>
        <v>50</v>
      </c>
      <c r="AC30" s="394">
        <f t="shared" si="7"/>
        <v>0</v>
      </c>
      <c r="AD30" s="395">
        <f t="shared" si="7"/>
        <v>0</v>
      </c>
    </row>
    <row r="31" spans="1:30" ht="19.5" customHeight="1" thickBot="1">
      <c r="A31" s="654"/>
      <c r="B31" s="658" t="s">
        <v>9</v>
      </c>
      <c r="C31" s="659"/>
      <c r="D31" s="659"/>
      <c r="E31" s="659"/>
      <c r="F31" s="659"/>
      <c r="G31" s="396">
        <f>G26+G27+G28+G29+G30</f>
        <v>0</v>
      </c>
      <c r="H31" s="397">
        <f>H26+H27+H28+H29+H30</f>
        <v>0</v>
      </c>
      <c r="I31" s="398">
        <f>I26+I27+I28+I29+I30</f>
        <v>0</v>
      </c>
      <c r="J31" s="397">
        <f>J26+J27+J28+J29+J30</f>
        <v>0</v>
      </c>
      <c r="K31" s="397">
        <f t="shared" si="0"/>
        <v>0</v>
      </c>
      <c r="L31" s="396">
        <f>L26+L27+L28+L29+L30</f>
        <v>35</v>
      </c>
      <c r="M31" s="397">
        <f>M26+M27+M28+M29+M30</f>
        <v>15</v>
      </c>
      <c r="N31" s="396">
        <f>N26+N27+N28+N29+N30</f>
        <v>0</v>
      </c>
      <c r="O31" s="397">
        <f>O26+O27+O28+O29+O30</f>
        <v>0</v>
      </c>
      <c r="P31" s="397">
        <f t="shared" si="1"/>
        <v>15</v>
      </c>
      <c r="Q31" s="398">
        <f>Q26+Q27+Q28+Q29+Q30</f>
        <v>0</v>
      </c>
      <c r="R31" s="398">
        <f>R26+R27+R28+R29+R30</f>
        <v>0</v>
      </c>
      <c r="S31" s="398">
        <f>S26+S27+S28+S29+S30</f>
        <v>0</v>
      </c>
      <c r="T31" s="397">
        <f>T26+T27+T28+T29+T30</f>
        <v>0</v>
      </c>
      <c r="U31" s="397">
        <f t="shared" si="2"/>
        <v>0</v>
      </c>
      <c r="V31" s="398">
        <f>V26+V27+V28+V29+V30</f>
        <v>3</v>
      </c>
      <c r="W31" s="397">
        <f>W26+W27+W28+W29+W30</f>
        <v>50</v>
      </c>
      <c r="X31" s="396">
        <f>X26+X27+X28+X29+X30</f>
        <v>0</v>
      </c>
      <c r="Y31" s="397">
        <f>Y26+Y27+Y28+Y29+Y30</f>
        <v>0</v>
      </c>
      <c r="Z31" s="397">
        <f t="shared" si="3"/>
        <v>50</v>
      </c>
      <c r="AA31" s="399">
        <f t="shared" si="7"/>
        <v>38</v>
      </c>
      <c r="AB31" s="400">
        <f t="shared" si="7"/>
        <v>65</v>
      </c>
      <c r="AC31" s="401">
        <f t="shared" si="7"/>
        <v>0</v>
      </c>
      <c r="AD31" s="402">
        <f t="shared" si="7"/>
        <v>0</v>
      </c>
    </row>
    <row r="32" spans="1:30" ht="19.5" customHeight="1">
      <c r="A32" s="652">
        <v>5</v>
      </c>
      <c r="B32" s="655" t="s">
        <v>164</v>
      </c>
      <c r="C32" s="652">
        <f>D32+E32</f>
        <v>3342.59</v>
      </c>
      <c r="D32" s="660">
        <v>3117.1</v>
      </c>
      <c r="E32" s="662">
        <v>225.49</v>
      </c>
      <c r="F32" s="371" t="s">
        <v>11</v>
      </c>
      <c r="G32" s="372">
        <v>1000</v>
      </c>
      <c r="H32" s="373">
        <v>98</v>
      </c>
      <c r="I32" s="372"/>
      <c r="J32" s="373"/>
      <c r="K32" s="374">
        <f t="shared" si="0"/>
        <v>98</v>
      </c>
      <c r="L32" s="372">
        <v>900</v>
      </c>
      <c r="M32" s="373">
        <v>350</v>
      </c>
      <c r="N32" s="372"/>
      <c r="O32" s="373"/>
      <c r="P32" s="374">
        <f t="shared" si="1"/>
        <v>350</v>
      </c>
      <c r="Q32" s="372"/>
      <c r="R32" s="373"/>
      <c r="S32" s="372"/>
      <c r="T32" s="373"/>
      <c r="U32" s="374">
        <f t="shared" si="2"/>
        <v>0</v>
      </c>
      <c r="V32" s="372"/>
      <c r="W32" s="373"/>
      <c r="X32" s="372"/>
      <c r="Y32" s="373"/>
      <c r="Z32" s="374">
        <f t="shared" si="3"/>
        <v>0</v>
      </c>
      <c r="AA32" s="375">
        <f t="shared" si="7"/>
        <v>1900</v>
      </c>
      <c r="AB32" s="376">
        <f t="shared" si="7"/>
        <v>448</v>
      </c>
      <c r="AC32" s="377">
        <f t="shared" si="7"/>
        <v>0</v>
      </c>
      <c r="AD32" s="378">
        <f t="shared" si="7"/>
        <v>0</v>
      </c>
    </row>
    <row r="33" spans="1:30" ht="19.5" customHeight="1">
      <c r="A33" s="653"/>
      <c r="B33" s="655"/>
      <c r="C33" s="653"/>
      <c r="D33" s="661"/>
      <c r="E33" s="663"/>
      <c r="F33" s="371" t="s">
        <v>15</v>
      </c>
      <c r="G33" s="372">
        <v>50</v>
      </c>
      <c r="H33" s="373">
        <v>6</v>
      </c>
      <c r="I33" s="372"/>
      <c r="J33" s="373"/>
      <c r="K33" s="379">
        <f t="shared" si="0"/>
        <v>6</v>
      </c>
      <c r="L33" s="372">
        <v>60</v>
      </c>
      <c r="M33" s="373">
        <v>20</v>
      </c>
      <c r="N33" s="372"/>
      <c r="O33" s="373"/>
      <c r="P33" s="379">
        <f t="shared" si="1"/>
        <v>20</v>
      </c>
      <c r="Q33" s="380"/>
      <c r="R33" s="381"/>
      <c r="S33" s="380"/>
      <c r="T33" s="381"/>
      <c r="U33" s="379">
        <f t="shared" si="2"/>
        <v>0</v>
      </c>
      <c r="V33" s="380"/>
      <c r="W33" s="381"/>
      <c r="X33" s="380"/>
      <c r="Y33" s="381"/>
      <c r="Z33" s="379">
        <f t="shared" si="3"/>
        <v>0</v>
      </c>
      <c r="AA33" s="375">
        <f t="shared" si="7"/>
        <v>110</v>
      </c>
      <c r="AB33" s="382">
        <f t="shared" si="7"/>
        <v>26</v>
      </c>
      <c r="AC33" s="383">
        <f t="shared" si="7"/>
        <v>0</v>
      </c>
      <c r="AD33" s="384">
        <f t="shared" si="7"/>
        <v>0</v>
      </c>
    </row>
    <row r="34" spans="1:30" ht="19.5" customHeight="1">
      <c r="A34" s="653"/>
      <c r="B34" s="655"/>
      <c r="C34" s="653"/>
      <c r="D34" s="661"/>
      <c r="E34" s="663"/>
      <c r="F34" s="371" t="s">
        <v>12</v>
      </c>
      <c r="G34" s="372">
        <v>480</v>
      </c>
      <c r="H34" s="373">
        <v>48</v>
      </c>
      <c r="I34" s="372"/>
      <c r="J34" s="373"/>
      <c r="K34" s="379">
        <f t="shared" si="0"/>
        <v>48</v>
      </c>
      <c r="L34" s="372"/>
      <c r="M34" s="373"/>
      <c r="N34" s="372"/>
      <c r="O34" s="373"/>
      <c r="P34" s="379">
        <f t="shared" si="1"/>
        <v>0</v>
      </c>
      <c r="Q34" s="380"/>
      <c r="R34" s="381"/>
      <c r="S34" s="380"/>
      <c r="T34" s="381"/>
      <c r="U34" s="379">
        <f t="shared" si="2"/>
        <v>0</v>
      </c>
      <c r="V34" s="380"/>
      <c r="W34" s="381"/>
      <c r="X34" s="380"/>
      <c r="Y34" s="381"/>
      <c r="Z34" s="379">
        <f t="shared" si="3"/>
        <v>0</v>
      </c>
      <c r="AA34" s="375">
        <f t="shared" si="7"/>
        <v>480</v>
      </c>
      <c r="AB34" s="382">
        <f t="shared" si="7"/>
        <v>48</v>
      </c>
      <c r="AC34" s="383">
        <f t="shared" si="7"/>
        <v>0</v>
      </c>
      <c r="AD34" s="384">
        <f t="shared" si="7"/>
        <v>0</v>
      </c>
    </row>
    <row r="35" spans="1:30" ht="19.5" customHeight="1">
      <c r="A35" s="653"/>
      <c r="B35" s="655"/>
      <c r="C35" s="653"/>
      <c r="D35" s="661"/>
      <c r="E35" s="663"/>
      <c r="F35" s="371" t="s">
        <v>13</v>
      </c>
      <c r="G35" s="372"/>
      <c r="H35" s="373"/>
      <c r="I35" s="372"/>
      <c r="J35" s="373"/>
      <c r="K35" s="379">
        <f t="shared" si="0"/>
        <v>0</v>
      </c>
      <c r="L35" s="372"/>
      <c r="M35" s="373"/>
      <c r="N35" s="372"/>
      <c r="O35" s="373"/>
      <c r="P35" s="379">
        <f t="shared" si="1"/>
        <v>0</v>
      </c>
      <c r="Q35" s="380"/>
      <c r="R35" s="381"/>
      <c r="S35" s="380"/>
      <c r="T35" s="381"/>
      <c r="U35" s="379">
        <f t="shared" si="2"/>
        <v>0</v>
      </c>
      <c r="V35" s="380"/>
      <c r="W35" s="381"/>
      <c r="X35" s="380"/>
      <c r="Y35" s="381"/>
      <c r="Z35" s="379">
        <f t="shared" si="3"/>
        <v>0</v>
      </c>
      <c r="AA35" s="375">
        <f t="shared" si="7"/>
        <v>0</v>
      </c>
      <c r="AB35" s="382">
        <f t="shared" si="7"/>
        <v>0</v>
      </c>
      <c r="AC35" s="383">
        <f t="shared" si="7"/>
        <v>0</v>
      </c>
      <c r="AD35" s="384">
        <f t="shared" si="7"/>
        <v>0</v>
      </c>
    </row>
    <row r="36" spans="1:30" ht="19.5" customHeight="1" thickBot="1">
      <c r="A36" s="653"/>
      <c r="B36" s="655"/>
      <c r="C36" s="653"/>
      <c r="D36" s="661"/>
      <c r="E36" s="663"/>
      <c r="F36" s="385" t="s">
        <v>14</v>
      </c>
      <c r="G36" s="386"/>
      <c r="H36" s="387"/>
      <c r="I36" s="386"/>
      <c r="J36" s="387"/>
      <c r="K36" s="388">
        <f t="shared" si="0"/>
        <v>0</v>
      </c>
      <c r="L36" s="386"/>
      <c r="M36" s="387"/>
      <c r="N36" s="386"/>
      <c r="O36" s="387"/>
      <c r="P36" s="388">
        <f t="shared" si="1"/>
        <v>0</v>
      </c>
      <c r="Q36" s="389"/>
      <c r="R36" s="390"/>
      <c r="S36" s="389"/>
      <c r="T36" s="390"/>
      <c r="U36" s="388">
        <f t="shared" si="2"/>
        <v>0</v>
      </c>
      <c r="V36" s="389"/>
      <c r="W36" s="390"/>
      <c r="X36" s="391"/>
      <c r="Y36" s="390"/>
      <c r="Z36" s="388">
        <f t="shared" si="3"/>
        <v>0</v>
      </c>
      <c r="AA36" s="392">
        <f t="shared" si="7"/>
        <v>0</v>
      </c>
      <c r="AB36" s="393">
        <f t="shared" si="7"/>
        <v>0</v>
      </c>
      <c r="AC36" s="394">
        <f t="shared" si="7"/>
        <v>0</v>
      </c>
      <c r="AD36" s="395">
        <f t="shared" si="7"/>
        <v>0</v>
      </c>
    </row>
    <row r="37" spans="1:30" ht="19.5" customHeight="1" thickBot="1">
      <c r="A37" s="654"/>
      <c r="B37" s="658" t="s">
        <v>9</v>
      </c>
      <c r="C37" s="659"/>
      <c r="D37" s="659"/>
      <c r="E37" s="659"/>
      <c r="F37" s="659"/>
      <c r="G37" s="396">
        <f>G32+G33+G34+G35+G36</f>
        <v>1530</v>
      </c>
      <c r="H37" s="397">
        <f>H32+H33+H34+H35+H36</f>
        <v>152</v>
      </c>
      <c r="I37" s="398">
        <f>I32+I33+I34+I35+I36</f>
        <v>0</v>
      </c>
      <c r="J37" s="397">
        <f>J32+J33+J34+J35+J36</f>
        <v>0</v>
      </c>
      <c r="K37" s="397">
        <f t="shared" si="0"/>
        <v>152</v>
      </c>
      <c r="L37" s="396">
        <f>L32+L33+L34+L35+L36</f>
        <v>960</v>
      </c>
      <c r="M37" s="397">
        <f>M32+M33+M34+M35+M36</f>
        <v>370</v>
      </c>
      <c r="N37" s="396">
        <f>N32+N33+N34+N35+N36</f>
        <v>0</v>
      </c>
      <c r="O37" s="397">
        <f>O32+O33+O34+O35+O36</f>
        <v>0</v>
      </c>
      <c r="P37" s="397">
        <f t="shared" si="1"/>
        <v>370</v>
      </c>
      <c r="Q37" s="398">
        <f>Q32+Q33+Q34+Q35+Q36</f>
        <v>0</v>
      </c>
      <c r="R37" s="398">
        <f>R32+R33+R34+R35+R36</f>
        <v>0</v>
      </c>
      <c r="S37" s="398">
        <f>S32+S33+S34+S35+S36</f>
        <v>0</v>
      </c>
      <c r="T37" s="397">
        <f>T32+T33+T34+T35+T36</f>
        <v>0</v>
      </c>
      <c r="U37" s="397">
        <f t="shared" si="2"/>
        <v>0</v>
      </c>
      <c r="V37" s="398">
        <f>V32+V33+V34+V35+V36</f>
        <v>0</v>
      </c>
      <c r="W37" s="397">
        <f>W32+W33+W34+W35+W36</f>
        <v>0</v>
      </c>
      <c r="X37" s="396">
        <f>X32+X33+X34+X35+X36</f>
        <v>0</v>
      </c>
      <c r="Y37" s="397">
        <f>Y32+Y33+Y34+Y35+Y36</f>
        <v>0</v>
      </c>
      <c r="Z37" s="397">
        <f t="shared" si="3"/>
        <v>0</v>
      </c>
      <c r="AA37" s="399">
        <f t="shared" si="7"/>
        <v>2490</v>
      </c>
      <c r="AB37" s="400">
        <f t="shared" si="7"/>
        <v>522</v>
      </c>
      <c r="AC37" s="401">
        <f t="shared" si="7"/>
        <v>0</v>
      </c>
      <c r="AD37" s="402">
        <f t="shared" si="7"/>
        <v>0</v>
      </c>
    </row>
    <row r="38" spans="1:30" ht="14.25">
      <c r="A38" s="652">
        <v>6</v>
      </c>
      <c r="B38" s="655" t="s">
        <v>165</v>
      </c>
      <c r="C38" s="652">
        <f>D38+E38</f>
        <v>1711.7</v>
      </c>
      <c r="D38" s="660">
        <v>1702.13</v>
      </c>
      <c r="E38" s="662">
        <v>9.57</v>
      </c>
      <c r="F38" s="371" t="s">
        <v>11</v>
      </c>
      <c r="G38" s="372">
        <v>1049</v>
      </c>
      <c r="H38" s="373">
        <v>171.42</v>
      </c>
      <c r="I38" s="372">
        <v>0</v>
      </c>
      <c r="J38" s="373">
        <v>0</v>
      </c>
      <c r="K38" s="374">
        <f t="shared" si="0"/>
        <v>171.42</v>
      </c>
      <c r="L38" s="372">
        <v>233</v>
      </c>
      <c r="M38" s="373">
        <v>80.2</v>
      </c>
      <c r="N38" s="372">
        <v>0</v>
      </c>
      <c r="O38" s="373">
        <v>0</v>
      </c>
      <c r="P38" s="374">
        <f t="shared" si="1"/>
        <v>80.2</v>
      </c>
      <c r="Q38" s="372">
        <v>150</v>
      </c>
      <c r="R38" s="373">
        <v>112.1</v>
      </c>
      <c r="S38" s="372">
        <v>0</v>
      </c>
      <c r="T38" s="373">
        <v>0</v>
      </c>
      <c r="U38" s="374">
        <f t="shared" si="2"/>
        <v>112.1</v>
      </c>
      <c r="V38" s="372">
        <v>69</v>
      </c>
      <c r="W38" s="373">
        <v>106</v>
      </c>
      <c r="X38" s="372">
        <v>0</v>
      </c>
      <c r="Y38" s="373">
        <v>0</v>
      </c>
      <c r="Z38" s="374">
        <f t="shared" si="3"/>
        <v>106</v>
      </c>
      <c r="AA38" s="375">
        <f t="shared" si="7"/>
        <v>1501</v>
      </c>
      <c r="AB38" s="376">
        <f t="shared" si="7"/>
        <v>469.72</v>
      </c>
      <c r="AC38" s="377">
        <f t="shared" si="7"/>
        <v>0</v>
      </c>
      <c r="AD38" s="378">
        <f t="shared" si="7"/>
        <v>0</v>
      </c>
    </row>
    <row r="39" spans="1:30" ht="14.25">
      <c r="A39" s="653"/>
      <c r="B39" s="655"/>
      <c r="C39" s="653"/>
      <c r="D39" s="661"/>
      <c r="E39" s="663"/>
      <c r="F39" s="371" t="s">
        <v>15</v>
      </c>
      <c r="G39" s="372">
        <v>0</v>
      </c>
      <c r="H39" s="373">
        <v>0</v>
      </c>
      <c r="I39" s="372">
        <v>0</v>
      </c>
      <c r="J39" s="373">
        <v>0</v>
      </c>
      <c r="K39" s="379">
        <f t="shared" si="0"/>
        <v>0</v>
      </c>
      <c r="L39" s="372"/>
      <c r="M39" s="373"/>
      <c r="N39" s="372">
        <v>0</v>
      </c>
      <c r="O39" s="373">
        <v>0</v>
      </c>
      <c r="P39" s="379">
        <f t="shared" si="1"/>
        <v>0</v>
      </c>
      <c r="Q39" s="380">
        <v>0</v>
      </c>
      <c r="R39" s="381">
        <v>0</v>
      </c>
      <c r="S39" s="380">
        <v>0</v>
      </c>
      <c r="T39" s="381">
        <v>0</v>
      </c>
      <c r="U39" s="379">
        <f t="shared" si="2"/>
        <v>0</v>
      </c>
      <c r="V39" s="380">
        <v>0</v>
      </c>
      <c r="W39" s="381">
        <v>0</v>
      </c>
      <c r="X39" s="380">
        <v>0</v>
      </c>
      <c r="Y39" s="381">
        <v>0</v>
      </c>
      <c r="Z39" s="379">
        <f t="shared" si="3"/>
        <v>0</v>
      </c>
      <c r="AA39" s="375">
        <f t="shared" si="7"/>
        <v>0</v>
      </c>
      <c r="AB39" s="382">
        <f t="shared" si="7"/>
        <v>0</v>
      </c>
      <c r="AC39" s="383">
        <f t="shared" si="7"/>
        <v>0</v>
      </c>
      <c r="AD39" s="384">
        <f t="shared" si="7"/>
        <v>0</v>
      </c>
    </row>
    <row r="40" spans="1:30" ht="14.25">
      <c r="A40" s="653"/>
      <c r="B40" s="655"/>
      <c r="C40" s="653"/>
      <c r="D40" s="661"/>
      <c r="E40" s="663"/>
      <c r="F40" s="371" t="s">
        <v>12</v>
      </c>
      <c r="G40" s="372">
        <v>72</v>
      </c>
      <c r="H40" s="373">
        <v>13.8</v>
      </c>
      <c r="I40" s="372">
        <v>0</v>
      </c>
      <c r="J40" s="373">
        <v>0</v>
      </c>
      <c r="K40" s="379">
        <f t="shared" si="0"/>
        <v>13.8</v>
      </c>
      <c r="L40" s="372">
        <v>62</v>
      </c>
      <c r="M40" s="373">
        <v>21.7</v>
      </c>
      <c r="N40" s="372">
        <v>0</v>
      </c>
      <c r="O40" s="373">
        <v>0</v>
      </c>
      <c r="P40" s="379">
        <f t="shared" si="1"/>
        <v>21.7</v>
      </c>
      <c r="Q40" s="380">
        <v>0</v>
      </c>
      <c r="R40" s="381">
        <v>0</v>
      </c>
      <c r="S40" s="380">
        <v>0</v>
      </c>
      <c r="T40" s="381">
        <v>0</v>
      </c>
      <c r="U40" s="379">
        <f t="shared" si="2"/>
        <v>0</v>
      </c>
      <c r="V40" s="380">
        <v>0</v>
      </c>
      <c r="W40" s="381">
        <v>0</v>
      </c>
      <c r="X40" s="380">
        <v>0</v>
      </c>
      <c r="Y40" s="381">
        <v>0</v>
      </c>
      <c r="Z40" s="379">
        <f t="shared" si="3"/>
        <v>0</v>
      </c>
      <c r="AA40" s="375">
        <f t="shared" si="7"/>
        <v>134</v>
      </c>
      <c r="AB40" s="382">
        <f t="shared" si="7"/>
        <v>35.5</v>
      </c>
      <c r="AC40" s="383">
        <f t="shared" si="7"/>
        <v>0</v>
      </c>
      <c r="AD40" s="384">
        <f t="shared" si="7"/>
        <v>0</v>
      </c>
    </row>
    <row r="41" spans="1:30" ht="14.25">
      <c r="A41" s="653"/>
      <c r="B41" s="655"/>
      <c r="C41" s="653"/>
      <c r="D41" s="661"/>
      <c r="E41" s="663"/>
      <c r="F41" s="371" t="s">
        <v>13</v>
      </c>
      <c r="G41" s="372">
        <v>0</v>
      </c>
      <c r="H41" s="373">
        <v>0</v>
      </c>
      <c r="I41" s="372">
        <v>0</v>
      </c>
      <c r="J41" s="373">
        <v>0</v>
      </c>
      <c r="K41" s="379">
        <f t="shared" si="0"/>
        <v>0</v>
      </c>
      <c r="L41" s="372"/>
      <c r="M41" s="373"/>
      <c r="N41" s="372">
        <v>0</v>
      </c>
      <c r="O41" s="373">
        <v>0</v>
      </c>
      <c r="P41" s="379">
        <f t="shared" si="1"/>
        <v>0</v>
      </c>
      <c r="Q41" s="380">
        <v>0</v>
      </c>
      <c r="R41" s="381">
        <v>0</v>
      </c>
      <c r="S41" s="380">
        <v>0</v>
      </c>
      <c r="T41" s="381">
        <v>0</v>
      </c>
      <c r="U41" s="379">
        <f t="shared" si="2"/>
        <v>0</v>
      </c>
      <c r="V41" s="380">
        <v>0</v>
      </c>
      <c r="W41" s="381">
        <v>0</v>
      </c>
      <c r="X41" s="380">
        <v>0</v>
      </c>
      <c r="Y41" s="381">
        <v>0</v>
      </c>
      <c r="Z41" s="379">
        <f t="shared" si="3"/>
        <v>0</v>
      </c>
      <c r="AA41" s="375">
        <f t="shared" si="7"/>
        <v>0</v>
      </c>
      <c r="AB41" s="382">
        <f t="shared" si="7"/>
        <v>0</v>
      </c>
      <c r="AC41" s="383">
        <f t="shared" si="7"/>
        <v>0</v>
      </c>
      <c r="AD41" s="384">
        <f t="shared" si="7"/>
        <v>0</v>
      </c>
    </row>
    <row r="42" spans="1:30" ht="15" thickBot="1">
      <c r="A42" s="653"/>
      <c r="B42" s="655"/>
      <c r="C42" s="653"/>
      <c r="D42" s="661"/>
      <c r="E42" s="663"/>
      <c r="F42" s="385" t="s">
        <v>14</v>
      </c>
      <c r="G42" s="386">
        <v>15</v>
      </c>
      <c r="H42" s="387">
        <v>1.44</v>
      </c>
      <c r="I42" s="386">
        <v>0</v>
      </c>
      <c r="J42" s="387">
        <v>0</v>
      </c>
      <c r="K42" s="388">
        <f t="shared" si="0"/>
        <v>1.44</v>
      </c>
      <c r="L42" s="386">
        <v>4</v>
      </c>
      <c r="M42" s="387">
        <v>1.4</v>
      </c>
      <c r="N42" s="386">
        <v>0</v>
      </c>
      <c r="O42" s="387">
        <v>0</v>
      </c>
      <c r="P42" s="388">
        <f t="shared" si="1"/>
        <v>1.4</v>
      </c>
      <c r="Q42" s="389">
        <v>3</v>
      </c>
      <c r="R42" s="390">
        <v>2.43</v>
      </c>
      <c r="S42" s="389">
        <v>0</v>
      </c>
      <c r="T42" s="390">
        <v>0</v>
      </c>
      <c r="U42" s="388">
        <f t="shared" si="2"/>
        <v>2.43</v>
      </c>
      <c r="V42" s="389">
        <v>10</v>
      </c>
      <c r="W42" s="390">
        <v>135</v>
      </c>
      <c r="X42" s="391">
        <v>0</v>
      </c>
      <c r="Y42" s="390">
        <v>0</v>
      </c>
      <c r="Z42" s="388">
        <f t="shared" si="3"/>
        <v>135</v>
      </c>
      <c r="AA42" s="392">
        <f t="shared" si="7"/>
        <v>32</v>
      </c>
      <c r="AB42" s="393">
        <f t="shared" si="7"/>
        <v>140.27</v>
      </c>
      <c r="AC42" s="394">
        <f t="shared" si="7"/>
        <v>0</v>
      </c>
      <c r="AD42" s="395">
        <f t="shared" si="7"/>
        <v>0</v>
      </c>
    </row>
    <row r="43" spans="1:30" ht="15" thickBot="1">
      <c r="A43" s="654"/>
      <c r="B43" s="658" t="s">
        <v>9</v>
      </c>
      <c r="C43" s="659"/>
      <c r="D43" s="659"/>
      <c r="E43" s="659"/>
      <c r="F43" s="659"/>
      <c r="G43" s="396">
        <f>G38+G39+G40+G41+G42</f>
        <v>1136</v>
      </c>
      <c r="H43" s="397">
        <f>H38+H39+H40+H41+H42</f>
        <v>186.66</v>
      </c>
      <c r="I43" s="398">
        <f>I38+I39+I40+I41+I42</f>
        <v>0</v>
      </c>
      <c r="J43" s="397">
        <f>J38+J39+J40+J41+J42</f>
        <v>0</v>
      </c>
      <c r="K43" s="397">
        <f t="shared" si="0"/>
        <v>186.66</v>
      </c>
      <c r="L43" s="396">
        <f>L38+L39+L40+L41+L42</f>
        <v>299</v>
      </c>
      <c r="M43" s="397">
        <f>M38+M39+M40+M41+M42</f>
        <v>103.30000000000001</v>
      </c>
      <c r="N43" s="396">
        <f>N38+N39+N40+N41+N42</f>
        <v>0</v>
      </c>
      <c r="O43" s="397">
        <f>O38+O39+O40+O41+O42</f>
        <v>0</v>
      </c>
      <c r="P43" s="397">
        <f t="shared" si="1"/>
        <v>103.30000000000001</v>
      </c>
      <c r="Q43" s="398">
        <f>Q38+Q39+Q40+Q41+Q42</f>
        <v>153</v>
      </c>
      <c r="R43" s="398">
        <f>R38+R39+R40+R41+R42</f>
        <v>114.53</v>
      </c>
      <c r="S43" s="398">
        <f>S38+S39+S40+S41+S42</f>
        <v>0</v>
      </c>
      <c r="T43" s="397">
        <f>T38+T39+T40+T41+T42</f>
        <v>0</v>
      </c>
      <c r="U43" s="397">
        <f t="shared" si="2"/>
        <v>114.53</v>
      </c>
      <c r="V43" s="398">
        <f>V38+V39+V40+V41+V42</f>
        <v>79</v>
      </c>
      <c r="W43" s="397">
        <f>W38+W39+W40+W41+W42</f>
        <v>241</v>
      </c>
      <c r="X43" s="396">
        <f>X38+X39+X40+X41+X42</f>
        <v>0</v>
      </c>
      <c r="Y43" s="397">
        <f>Y38+Y39+Y40+Y41+Y42</f>
        <v>0</v>
      </c>
      <c r="Z43" s="397">
        <f t="shared" si="3"/>
        <v>241</v>
      </c>
      <c r="AA43" s="399">
        <f>AA38+AA39+AA40+AA41+AA42</f>
        <v>1667</v>
      </c>
      <c r="AB43" s="400">
        <f>AB38+AB39+AB40+AB41+AB42</f>
        <v>645.49</v>
      </c>
      <c r="AC43" s="401">
        <f>AC38+AC39+AC40+AC41+AC42</f>
        <v>0</v>
      </c>
      <c r="AD43" s="402">
        <f>AD38+AD39+AD40+AD41+AD42</f>
        <v>0</v>
      </c>
    </row>
    <row r="44" spans="1:30" ht="13.5" customHeight="1">
      <c r="A44" s="652">
        <v>7</v>
      </c>
      <c r="B44" s="655" t="s">
        <v>166</v>
      </c>
      <c r="C44" s="652">
        <f>D44+E44</f>
        <v>8351.13</v>
      </c>
      <c r="D44" s="660">
        <v>7999.37</v>
      </c>
      <c r="E44" s="662">
        <v>351.76</v>
      </c>
      <c r="F44" s="371" t="s">
        <v>11</v>
      </c>
      <c r="G44" s="372">
        <v>700</v>
      </c>
      <c r="H44" s="373">
        <v>68</v>
      </c>
      <c r="I44" s="372">
        <v>2</v>
      </c>
      <c r="J44" s="373">
        <v>0.3</v>
      </c>
      <c r="K44" s="374">
        <f t="shared" si="0"/>
        <v>68.3</v>
      </c>
      <c r="L44" s="372">
        <v>645</v>
      </c>
      <c r="M44" s="373">
        <v>320</v>
      </c>
      <c r="N44" s="372">
        <v>2</v>
      </c>
      <c r="O44" s="373">
        <v>0.83</v>
      </c>
      <c r="P44" s="374">
        <f t="shared" si="1"/>
        <v>320.83</v>
      </c>
      <c r="Q44" s="372">
        <v>1000</v>
      </c>
      <c r="R44" s="373">
        <v>800</v>
      </c>
      <c r="S44" s="372">
        <v>1</v>
      </c>
      <c r="T44" s="373">
        <v>0.7</v>
      </c>
      <c r="U44" s="374">
        <f t="shared" si="2"/>
        <v>800.7</v>
      </c>
      <c r="V44" s="372">
        <v>225</v>
      </c>
      <c r="W44" s="373">
        <v>400</v>
      </c>
      <c r="X44" s="372">
        <v>1</v>
      </c>
      <c r="Y44" s="373">
        <v>1.1</v>
      </c>
      <c r="Z44" s="374">
        <f t="shared" si="3"/>
        <v>401.1</v>
      </c>
      <c r="AA44" s="375">
        <f aca="true" t="shared" si="8" ref="AA44:AD54">G44+L44+Q44+V44</f>
        <v>2570</v>
      </c>
      <c r="AB44" s="376">
        <f t="shared" si="8"/>
        <v>1588</v>
      </c>
      <c r="AC44" s="377">
        <f t="shared" si="8"/>
        <v>6</v>
      </c>
      <c r="AD44" s="378">
        <f t="shared" si="8"/>
        <v>2.9299999999999997</v>
      </c>
    </row>
    <row r="45" spans="1:30" ht="14.25">
      <c r="A45" s="653"/>
      <c r="B45" s="655"/>
      <c r="C45" s="653"/>
      <c r="D45" s="661"/>
      <c r="E45" s="663"/>
      <c r="F45" s="371" t="s">
        <v>15</v>
      </c>
      <c r="G45" s="372"/>
      <c r="H45" s="373"/>
      <c r="I45" s="372"/>
      <c r="J45" s="373"/>
      <c r="K45" s="379">
        <f t="shared" si="0"/>
        <v>0</v>
      </c>
      <c r="L45" s="372">
        <v>33</v>
      </c>
      <c r="M45" s="373">
        <v>17</v>
      </c>
      <c r="N45" s="372"/>
      <c r="O45" s="373"/>
      <c r="P45" s="379">
        <f t="shared" si="1"/>
        <v>17</v>
      </c>
      <c r="Q45" s="380"/>
      <c r="R45" s="381"/>
      <c r="S45" s="380"/>
      <c r="T45" s="381"/>
      <c r="U45" s="379">
        <f t="shared" si="2"/>
        <v>0</v>
      </c>
      <c r="V45" s="380"/>
      <c r="W45" s="381"/>
      <c r="X45" s="380"/>
      <c r="Y45" s="381"/>
      <c r="Z45" s="379">
        <f t="shared" si="3"/>
        <v>0</v>
      </c>
      <c r="AA45" s="375">
        <f t="shared" si="8"/>
        <v>33</v>
      </c>
      <c r="AB45" s="382">
        <f t="shared" si="8"/>
        <v>17</v>
      </c>
      <c r="AC45" s="383">
        <f t="shared" si="8"/>
        <v>0</v>
      </c>
      <c r="AD45" s="384">
        <f t="shared" si="8"/>
        <v>0</v>
      </c>
    </row>
    <row r="46" spans="1:30" ht="14.25">
      <c r="A46" s="653"/>
      <c r="B46" s="655"/>
      <c r="C46" s="653"/>
      <c r="D46" s="661"/>
      <c r="E46" s="663"/>
      <c r="F46" s="371" t="s">
        <v>12</v>
      </c>
      <c r="G46" s="372"/>
      <c r="H46" s="373"/>
      <c r="I46" s="372"/>
      <c r="J46" s="373"/>
      <c r="K46" s="379">
        <f t="shared" si="0"/>
        <v>0</v>
      </c>
      <c r="L46" s="372"/>
      <c r="M46" s="373"/>
      <c r="N46" s="372"/>
      <c r="O46" s="373"/>
      <c r="P46" s="379">
        <f t="shared" si="1"/>
        <v>0</v>
      </c>
      <c r="Q46" s="380"/>
      <c r="R46" s="381"/>
      <c r="S46" s="380"/>
      <c r="T46" s="381"/>
      <c r="U46" s="379">
        <f t="shared" si="2"/>
        <v>0</v>
      </c>
      <c r="V46" s="380"/>
      <c r="W46" s="381"/>
      <c r="X46" s="380"/>
      <c r="Y46" s="381"/>
      <c r="Z46" s="379">
        <f t="shared" si="3"/>
        <v>0</v>
      </c>
      <c r="AA46" s="375">
        <f t="shared" si="8"/>
        <v>0</v>
      </c>
      <c r="AB46" s="382">
        <f t="shared" si="8"/>
        <v>0</v>
      </c>
      <c r="AC46" s="383">
        <f t="shared" si="8"/>
        <v>0</v>
      </c>
      <c r="AD46" s="384">
        <f t="shared" si="8"/>
        <v>0</v>
      </c>
    </row>
    <row r="47" spans="1:30" ht="14.25">
      <c r="A47" s="653"/>
      <c r="B47" s="655"/>
      <c r="C47" s="653"/>
      <c r="D47" s="661"/>
      <c r="E47" s="663"/>
      <c r="F47" s="371" t="s">
        <v>13</v>
      </c>
      <c r="G47" s="372"/>
      <c r="H47" s="373"/>
      <c r="I47" s="372"/>
      <c r="J47" s="373"/>
      <c r="K47" s="379">
        <f t="shared" si="0"/>
        <v>0</v>
      </c>
      <c r="L47" s="372">
        <v>8</v>
      </c>
      <c r="M47" s="373">
        <v>3</v>
      </c>
      <c r="N47" s="372"/>
      <c r="O47" s="373"/>
      <c r="P47" s="379">
        <f t="shared" si="1"/>
        <v>3</v>
      </c>
      <c r="Q47" s="380">
        <v>4</v>
      </c>
      <c r="R47" s="381">
        <v>3.86</v>
      </c>
      <c r="S47" s="380"/>
      <c r="T47" s="381"/>
      <c r="U47" s="379">
        <f t="shared" si="2"/>
        <v>3.86</v>
      </c>
      <c r="V47" s="380">
        <v>33</v>
      </c>
      <c r="W47" s="381">
        <v>57.6</v>
      </c>
      <c r="X47" s="380"/>
      <c r="Y47" s="381"/>
      <c r="Z47" s="379">
        <f t="shared" si="3"/>
        <v>57.6</v>
      </c>
      <c r="AA47" s="375">
        <f t="shared" si="8"/>
        <v>45</v>
      </c>
      <c r="AB47" s="382">
        <f t="shared" si="8"/>
        <v>64.46000000000001</v>
      </c>
      <c r="AC47" s="383">
        <f t="shared" si="8"/>
        <v>0</v>
      </c>
      <c r="AD47" s="384">
        <f t="shared" si="8"/>
        <v>0</v>
      </c>
    </row>
    <row r="48" spans="1:30" ht="15" thickBot="1">
      <c r="A48" s="653"/>
      <c r="B48" s="655"/>
      <c r="C48" s="653"/>
      <c r="D48" s="661"/>
      <c r="E48" s="663"/>
      <c r="F48" s="385" t="s">
        <v>14</v>
      </c>
      <c r="G48" s="386"/>
      <c r="H48" s="387"/>
      <c r="I48" s="386"/>
      <c r="J48" s="387"/>
      <c r="K48" s="388">
        <f t="shared" si="0"/>
        <v>0</v>
      </c>
      <c r="L48" s="386">
        <v>2</v>
      </c>
      <c r="M48" s="387">
        <v>1</v>
      </c>
      <c r="N48" s="386"/>
      <c r="O48" s="387"/>
      <c r="P48" s="388">
        <f t="shared" si="1"/>
        <v>1</v>
      </c>
      <c r="Q48" s="389">
        <v>35</v>
      </c>
      <c r="R48" s="390">
        <v>28.27</v>
      </c>
      <c r="S48" s="389"/>
      <c r="T48" s="390"/>
      <c r="U48" s="388">
        <f t="shared" si="2"/>
        <v>28.27</v>
      </c>
      <c r="V48" s="389">
        <v>48</v>
      </c>
      <c r="W48" s="390">
        <v>104</v>
      </c>
      <c r="X48" s="391"/>
      <c r="Y48" s="390"/>
      <c r="Z48" s="388">
        <f t="shared" si="3"/>
        <v>104</v>
      </c>
      <c r="AA48" s="392">
        <f t="shared" si="8"/>
        <v>85</v>
      </c>
      <c r="AB48" s="393">
        <f t="shared" si="8"/>
        <v>133.27</v>
      </c>
      <c r="AC48" s="394">
        <f t="shared" si="8"/>
        <v>0</v>
      </c>
      <c r="AD48" s="395">
        <f t="shared" si="8"/>
        <v>0</v>
      </c>
    </row>
    <row r="49" spans="1:30" ht="14.25" customHeight="1" thickBot="1">
      <c r="A49" s="654"/>
      <c r="B49" s="658" t="s">
        <v>167</v>
      </c>
      <c r="C49" s="659"/>
      <c r="D49" s="659"/>
      <c r="E49" s="659"/>
      <c r="F49" s="659"/>
      <c r="G49" s="396">
        <f>SUM(G44:G48)</f>
        <v>700</v>
      </c>
      <c r="H49" s="397">
        <f>SUM(H44:H48)</f>
        <v>68</v>
      </c>
      <c r="I49" s="398">
        <f>SUM(I44:I48)</f>
        <v>2</v>
      </c>
      <c r="J49" s="397">
        <f>SUM(J44:J48)</f>
        <v>0.3</v>
      </c>
      <c r="K49" s="397">
        <f t="shared" si="0"/>
        <v>68.3</v>
      </c>
      <c r="L49" s="396">
        <f>SUM(L44:L48)</f>
        <v>688</v>
      </c>
      <c r="M49" s="397">
        <f>SUM(M44:M48)</f>
        <v>341</v>
      </c>
      <c r="N49" s="396">
        <f>SUM(N44:N48)</f>
        <v>2</v>
      </c>
      <c r="O49" s="397">
        <f>SUM(O44:O48)</f>
        <v>0.83</v>
      </c>
      <c r="P49" s="397">
        <f t="shared" si="1"/>
        <v>341.83</v>
      </c>
      <c r="Q49" s="398">
        <f>SUM(Q44:Q48)</f>
        <v>1039</v>
      </c>
      <c r="R49" s="398">
        <f>SUM(R44:R48)</f>
        <v>832.13</v>
      </c>
      <c r="S49" s="398">
        <f>SUM(S44:S48)</f>
        <v>1</v>
      </c>
      <c r="T49" s="397">
        <f>SUM(T44:T48)</f>
        <v>0.7</v>
      </c>
      <c r="U49" s="397">
        <f t="shared" si="2"/>
        <v>832.83</v>
      </c>
      <c r="V49" s="398">
        <f>SUM(V44:V48)</f>
        <v>306</v>
      </c>
      <c r="W49" s="397">
        <f>W44+W45+W46+W47+W48</f>
        <v>561.6</v>
      </c>
      <c r="X49" s="396">
        <f>SUM(X44:X48)</f>
        <v>1</v>
      </c>
      <c r="Y49" s="397">
        <f>SUM(Y44:Y48)</f>
        <v>1.1</v>
      </c>
      <c r="Z49" s="397">
        <f t="shared" si="3"/>
        <v>562.7</v>
      </c>
      <c r="AA49" s="399">
        <f t="shared" si="8"/>
        <v>2733</v>
      </c>
      <c r="AB49" s="400">
        <f t="shared" si="8"/>
        <v>1802.73</v>
      </c>
      <c r="AC49" s="401">
        <f t="shared" si="8"/>
        <v>6</v>
      </c>
      <c r="AD49" s="402">
        <f t="shared" si="8"/>
        <v>2.9299999999999997</v>
      </c>
    </row>
    <row r="50" spans="1:30" ht="14.25">
      <c r="A50" s="652">
        <v>8</v>
      </c>
      <c r="B50" s="655" t="s">
        <v>168</v>
      </c>
      <c r="C50" s="652">
        <f>D50+E50</f>
        <v>3869.397</v>
      </c>
      <c r="D50" s="660">
        <v>3809.232</v>
      </c>
      <c r="E50" s="662">
        <v>60.165000000000006</v>
      </c>
      <c r="F50" s="371" t="s">
        <v>11</v>
      </c>
      <c r="G50" s="372"/>
      <c r="H50" s="373"/>
      <c r="I50" s="372"/>
      <c r="J50" s="373"/>
      <c r="K50" s="374">
        <f t="shared" si="0"/>
        <v>0</v>
      </c>
      <c r="L50" s="372"/>
      <c r="M50" s="373"/>
      <c r="N50" s="372"/>
      <c r="O50" s="373"/>
      <c r="P50" s="374">
        <f t="shared" si="1"/>
        <v>0</v>
      </c>
      <c r="Q50" s="372"/>
      <c r="R50" s="373"/>
      <c r="S50" s="372"/>
      <c r="T50" s="373"/>
      <c r="U50" s="374">
        <f t="shared" si="2"/>
        <v>0</v>
      </c>
      <c r="V50" s="372"/>
      <c r="W50" s="373"/>
      <c r="X50" s="372"/>
      <c r="Y50" s="373"/>
      <c r="Z50" s="374">
        <f t="shared" si="3"/>
        <v>0</v>
      </c>
      <c r="AA50" s="375">
        <f t="shared" si="8"/>
        <v>0</v>
      </c>
      <c r="AB50" s="376">
        <f t="shared" si="8"/>
        <v>0</v>
      </c>
      <c r="AC50" s="377">
        <f t="shared" si="8"/>
        <v>0</v>
      </c>
      <c r="AD50" s="378">
        <f t="shared" si="8"/>
        <v>0</v>
      </c>
    </row>
    <row r="51" spans="1:30" ht="14.25">
      <c r="A51" s="653"/>
      <c r="B51" s="655"/>
      <c r="C51" s="653"/>
      <c r="D51" s="661">
        <v>3809.232000000001</v>
      </c>
      <c r="E51" s="663">
        <v>60.165000000000006</v>
      </c>
      <c r="F51" s="371" t="s">
        <v>15</v>
      </c>
      <c r="G51" s="372"/>
      <c r="H51" s="373"/>
      <c r="I51" s="372"/>
      <c r="J51" s="373"/>
      <c r="K51" s="379">
        <f t="shared" si="0"/>
        <v>0</v>
      </c>
      <c r="L51" s="372"/>
      <c r="M51" s="373"/>
      <c r="N51" s="372"/>
      <c r="O51" s="373"/>
      <c r="P51" s="379">
        <f t="shared" si="1"/>
        <v>0</v>
      </c>
      <c r="Q51" s="380"/>
      <c r="R51" s="381"/>
      <c r="S51" s="380"/>
      <c r="T51" s="381"/>
      <c r="U51" s="379">
        <f t="shared" si="2"/>
        <v>0</v>
      </c>
      <c r="V51" s="380"/>
      <c r="W51" s="381"/>
      <c r="X51" s="380"/>
      <c r="Y51" s="381"/>
      <c r="Z51" s="379">
        <f t="shared" si="3"/>
        <v>0</v>
      </c>
      <c r="AA51" s="375">
        <f t="shared" si="8"/>
        <v>0</v>
      </c>
      <c r="AB51" s="382">
        <f t="shared" si="8"/>
        <v>0</v>
      </c>
      <c r="AC51" s="383">
        <f t="shared" si="8"/>
        <v>0</v>
      </c>
      <c r="AD51" s="384">
        <f t="shared" si="8"/>
        <v>0</v>
      </c>
    </row>
    <row r="52" spans="1:30" ht="14.25">
      <c r="A52" s="653"/>
      <c r="B52" s="655"/>
      <c r="C52" s="653"/>
      <c r="D52" s="661">
        <v>3809.232000000001</v>
      </c>
      <c r="E52" s="663">
        <v>60.165000000000006</v>
      </c>
      <c r="F52" s="371" t="s">
        <v>12</v>
      </c>
      <c r="G52" s="372"/>
      <c r="H52" s="373"/>
      <c r="I52" s="372"/>
      <c r="J52" s="373"/>
      <c r="K52" s="379">
        <f t="shared" si="0"/>
        <v>0</v>
      </c>
      <c r="L52" s="372"/>
      <c r="M52" s="373"/>
      <c r="N52" s="372"/>
      <c r="O52" s="373"/>
      <c r="P52" s="379">
        <f t="shared" si="1"/>
        <v>0</v>
      </c>
      <c r="Q52" s="380"/>
      <c r="R52" s="381"/>
      <c r="S52" s="380"/>
      <c r="T52" s="381"/>
      <c r="U52" s="379">
        <f t="shared" si="2"/>
        <v>0</v>
      </c>
      <c r="V52" s="380"/>
      <c r="W52" s="381"/>
      <c r="X52" s="380"/>
      <c r="Y52" s="381"/>
      <c r="Z52" s="379">
        <f t="shared" si="3"/>
        <v>0</v>
      </c>
      <c r="AA52" s="375">
        <f t="shared" si="8"/>
        <v>0</v>
      </c>
      <c r="AB52" s="382">
        <f t="shared" si="8"/>
        <v>0</v>
      </c>
      <c r="AC52" s="383">
        <f t="shared" si="8"/>
        <v>0</v>
      </c>
      <c r="AD52" s="384">
        <f t="shared" si="8"/>
        <v>0</v>
      </c>
    </row>
    <row r="53" spans="1:30" ht="14.25">
      <c r="A53" s="653"/>
      <c r="B53" s="655"/>
      <c r="C53" s="653"/>
      <c r="D53" s="661">
        <v>3809.232000000001</v>
      </c>
      <c r="E53" s="663">
        <v>60.165000000000006</v>
      </c>
      <c r="F53" s="371" t="s">
        <v>13</v>
      </c>
      <c r="G53" s="372"/>
      <c r="H53" s="373"/>
      <c r="I53" s="372"/>
      <c r="J53" s="373"/>
      <c r="K53" s="379">
        <f t="shared" si="0"/>
        <v>0</v>
      </c>
      <c r="L53" s="372"/>
      <c r="M53" s="373"/>
      <c r="N53" s="372"/>
      <c r="O53" s="373"/>
      <c r="P53" s="379">
        <f t="shared" si="1"/>
        <v>0</v>
      </c>
      <c r="Q53" s="380"/>
      <c r="R53" s="381"/>
      <c r="S53" s="380"/>
      <c r="T53" s="381"/>
      <c r="U53" s="379">
        <f t="shared" si="2"/>
        <v>0</v>
      </c>
      <c r="V53" s="380"/>
      <c r="W53" s="381"/>
      <c r="X53" s="380"/>
      <c r="Y53" s="381"/>
      <c r="Z53" s="379">
        <f t="shared" si="3"/>
        <v>0</v>
      </c>
      <c r="AA53" s="375">
        <f t="shared" si="8"/>
        <v>0</v>
      </c>
      <c r="AB53" s="382">
        <f t="shared" si="8"/>
        <v>0</v>
      </c>
      <c r="AC53" s="383">
        <f t="shared" si="8"/>
        <v>0</v>
      </c>
      <c r="AD53" s="384">
        <f t="shared" si="8"/>
        <v>0</v>
      </c>
    </row>
    <row r="54" spans="1:30" ht="15" thickBot="1">
      <c r="A54" s="653"/>
      <c r="B54" s="655"/>
      <c r="C54" s="653"/>
      <c r="D54" s="661">
        <v>3809.232000000001</v>
      </c>
      <c r="E54" s="663">
        <v>60.165000000000006</v>
      </c>
      <c r="F54" s="385" t="s">
        <v>14</v>
      </c>
      <c r="G54" s="386"/>
      <c r="H54" s="387"/>
      <c r="I54" s="386"/>
      <c r="J54" s="387"/>
      <c r="K54" s="388">
        <f t="shared" si="0"/>
        <v>0</v>
      </c>
      <c r="L54" s="386"/>
      <c r="M54" s="387"/>
      <c r="N54" s="386"/>
      <c r="O54" s="387"/>
      <c r="P54" s="388">
        <f t="shared" si="1"/>
        <v>0</v>
      </c>
      <c r="Q54" s="389"/>
      <c r="R54" s="390"/>
      <c r="S54" s="389"/>
      <c r="T54" s="390"/>
      <c r="U54" s="388">
        <f t="shared" si="2"/>
        <v>0</v>
      </c>
      <c r="V54" s="389"/>
      <c r="W54" s="390"/>
      <c r="X54" s="391"/>
      <c r="Y54" s="390"/>
      <c r="Z54" s="388">
        <f t="shared" si="3"/>
        <v>0</v>
      </c>
      <c r="AA54" s="392">
        <f t="shared" si="8"/>
        <v>0</v>
      </c>
      <c r="AB54" s="393">
        <f t="shared" si="8"/>
        <v>0</v>
      </c>
      <c r="AC54" s="394">
        <f t="shared" si="8"/>
        <v>0</v>
      </c>
      <c r="AD54" s="395">
        <f t="shared" si="8"/>
        <v>0</v>
      </c>
    </row>
    <row r="55" spans="1:30" ht="15" thickBot="1">
      <c r="A55" s="654"/>
      <c r="B55" s="658" t="s">
        <v>9</v>
      </c>
      <c r="C55" s="659"/>
      <c r="D55" s="659"/>
      <c r="E55" s="659"/>
      <c r="F55" s="659"/>
      <c r="G55" s="396">
        <f>G50+G51+G52+G53+G54</f>
        <v>0</v>
      </c>
      <c r="H55" s="397">
        <f>H50+H51+H52+H53+H54</f>
        <v>0</v>
      </c>
      <c r="I55" s="398">
        <f>I50+I51+I52+I53+I54</f>
        <v>0</v>
      </c>
      <c r="J55" s="397">
        <f>J50+J51+J52+J53+J54</f>
        <v>0</v>
      </c>
      <c r="K55" s="397">
        <f t="shared" si="0"/>
        <v>0</v>
      </c>
      <c r="L55" s="396">
        <f>L50+L51+L52+L53+L54</f>
        <v>0</v>
      </c>
      <c r="M55" s="397">
        <f>M50+M51+M52+M53+M54</f>
        <v>0</v>
      </c>
      <c r="N55" s="396">
        <f>N50+N51+N52+N53+N54</f>
        <v>0</v>
      </c>
      <c r="O55" s="397">
        <f>O50+O51+O52+O53+O54</f>
        <v>0</v>
      </c>
      <c r="P55" s="397">
        <f t="shared" si="1"/>
        <v>0</v>
      </c>
      <c r="Q55" s="398">
        <f>Q50+Q51+Q52+Q53+Q54</f>
        <v>0</v>
      </c>
      <c r="R55" s="398">
        <f>R50+R51+R52+R53+R54</f>
        <v>0</v>
      </c>
      <c r="S55" s="398">
        <f>S50+S51+S52+S53+S54</f>
        <v>0</v>
      </c>
      <c r="T55" s="397">
        <f>T50+T51+T52+T53+T54</f>
        <v>0</v>
      </c>
      <c r="U55" s="397">
        <f t="shared" si="2"/>
        <v>0</v>
      </c>
      <c r="V55" s="398">
        <f>V50+V51+V52+V53+V54</f>
        <v>0</v>
      </c>
      <c r="W55" s="397">
        <f>W50+W51+W52+W53+W54</f>
        <v>0</v>
      </c>
      <c r="X55" s="396">
        <f>X50+X51+X52+X53+X54</f>
        <v>0</v>
      </c>
      <c r="Y55" s="397">
        <f>Y50+Y51+Y52+Y53+Y54</f>
        <v>0</v>
      </c>
      <c r="Z55" s="397">
        <f t="shared" si="3"/>
        <v>0</v>
      </c>
      <c r="AA55" s="399">
        <f>AA50+AA51+AA52+AA53+AA54</f>
        <v>0</v>
      </c>
      <c r="AB55" s="400">
        <f>AB50+AB51+AB52+AB53+AB54</f>
        <v>0</v>
      </c>
      <c r="AC55" s="401">
        <f>AC50+AC51+AC52+AC53+AC54</f>
        <v>0</v>
      </c>
      <c r="AD55" s="402">
        <f>AD50+AD51+AD52+AD53+AD54</f>
        <v>0</v>
      </c>
    </row>
    <row r="56" spans="1:30" ht="14.25">
      <c r="A56" s="652">
        <v>9</v>
      </c>
      <c r="B56" s="655" t="s">
        <v>169</v>
      </c>
      <c r="C56" s="652">
        <f>D56+E56</f>
        <v>3519.66</v>
      </c>
      <c r="D56" s="660">
        <v>2455.95</v>
      </c>
      <c r="E56" s="662">
        <v>1063.71</v>
      </c>
      <c r="F56" s="371" t="s">
        <v>11</v>
      </c>
      <c r="G56" s="372">
        <v>110</v>
      </c>
      <c r="H56" s="373">
        <v>19</v>
      </c>
      <c r="I56" s="372">
        <v>1</v>
      </c>
      <c r="J56" s="373">
        <v>1</v>
      </c>
      <c r="K56" s="374">
        <f t="shared" si="0"/>
        <v>20</v>
      </c>
      <c r="L56" s="372">
        <v>124</v>
      </c>
      <c r="M56" s="373">
        <v>57</v>
      </c>
      <c r="N56" s="372">
        <v>1</v>
      </c>
      <c r="O56" s="373">
        <v>1</v>
      </c>
      <c r="P56" s="374">
        <f t="shared" si="1"/>
        <v>58</v>
      </c>
      <c r="Q56" s="372">
        <v>50</v>
      </c>
      <c r="R56" s="373">
        <v>40</v>
      </c>
      <c r="S56" s="372">
        <v>1</v>
      </c>
      <c r="T56" s="373">
        <v>1</v>
      </c>
      <c r="U56" s="374">
        <f t="shared" si="2"/>
        <v>41</v>
      </c>
      <c r="V56" s="372">
        <v>70</v>
      </c>
      <c r="W56" s="373">
        <v>80</v>
      </c>
      <c r="X56" s="372">
        <v>1</v>
      </c>
      <c r="Y56" s="373">
        <v>1.34</v>
      </c>
      <c r="Z56" s="374">
        <f t="shared" si="3"/>
        <v>81.34</v>
      </c>
      <c r="AA56" s="375">
        <v>354</v>
      </c>
      <c r="AB56" s="376">
        <v>196</v>
      </c>
      <c r="AC56" s="377">
        <v>4</v>
      </c>
      <c r="AD56" s="378">
        <v>4.34</v>
      </c>
    </row>
    <row r="57" spans="1:30" ht="14.25">
      <c r="A57" s="653"/>
      <c r="B57" s="655"/>
      <c r="C57" s="653"/>
      <c r="D57" s="661"/>
      <c r="E57" s="663"/>
      <c r="F57" s="371" t="s">
        <v>15</v>
      </c>
      <c r="G57" s="372">
        <v>0</v>
      </c>
      <c r="H57" s="373">
        <v>0</v>
      </c>
      <c r="I57" s="372">
        <v>0</v>
      </c>
      <c r="J57" s="373">
        <v>0</v>
      </c>
      <c r="K57" s="379">
        <f t="shared" si="0"/>
        <v>0</v>
      </c>
      <c r="L57" s="372">
        <v>0</v>
      </c>
      <c r="M57" s="373">
        <v>0</v>
      </c>
      <c r="N57" s="372">
        <v>0</v>
      </c>
      <c r="O57" s="373">
        <v>0</v>
      </c>
      <c r="P57" s="379">
        <f t="shared" si="1"/>
        <v>0</v>
      </c>
      <c r="Q57" s="380">
        <v>0</v>
      </c>
      <c r="R57" s="381">
        <v>0</v>
      </c>
      <c r="S57" s="380">
        <v>0</v>
      </c>
      <c r="T57" s="381">
        <v>0</v>
      </c>
      <c r="U57" s="379">
        <f t="shared" si="2"/>
        <v>0</v>
      </c>
      <c r="V57" s="380">
        <v>0</v>
      </c>
      <c r="W57" s="381">
        <v>0</v>
      </c>
      <c r="X57" s="380">
        <v>0</v>
      </c>
      <c r="Y57" s="381">
        <v>0</v>
      </c>
      <c r="Z57" s="379">
        <f t="shared" si="3"/>
        <v>0</v>
      </c>
      <c r="AA57" s="375">
        <v>0</v>
      </c>
      <c r="AB57" s="382">
        <v>0</v>
      </c>
      <c r="AC57" s="383">
        <v>0</v>
      </c>
      <c r="AD57" s="384">
        <v>0</v>
      </c>
    </row>
    <row r="58" spans="1:30" ht="14.25">
      <c r="A58" s="653"/>
      <c r="B58" s="655"/>
      <c r="C58" s="653"/>
      <c r="D58" s="661"/>
      <c r="E58" s="663"/>
      <c r="F58" s="371" t="s">
        <v>12</v>
      </c>
      <c r="G58" s="372">
        <v>135</v>
      </c>
      <c r="H58" s="373">
        <v>21</v>
      </c>
      <c r="I58" s="372">
        <v>0</v>
      </c>
      <c r="J58" s="373">
        <v>0</v>
      </c>
      <c r="K58" s="379">
        <f t="shared" si="0"/>
        <v>21</v>
      </c>
      <c r="L58" s="372">
        <v>58</v>
      </c>
      <c r="M58" s="373">
        <v>24</v>
      </c>
      <c r="N58" s="372">
        <v>0</v>
      </c>
      <c r="O58" s="373">
        <v>0</v>
      </c>
      <c r="P58" s="379">
        <f t="shared" si="1"/>
        <v>24</v>
      </c>
      <c r="Q58" s="380">
        <v>68</v>
      </c>
      <c r="R58" s="381">
        <v>59.5</v>
      </c>
      <c r="S58" s="380">
        <v>0</v>
      </c>
      <c r="T58" s="381">
        <v>0</v>
      </c>
      <c r="U58" s="379">
        <f t="shared" si="2"/>
        <v>59.5</v>
      </c>
      <c r="V58" s="380">
        <v>73</v>
      </c>
      <c r="W58" s="381">
        <v>125</v>
      </c>
      <c r="X58" s="380">
        <v>0</v>
      </c>
      <c r="Y58" s="381">
        <v>0</v>
      </c>
      <c r="Z58" s="379">
        <f t="shared" si="3"/>
        <v>125</v>
      </c>
      <c r="AA58" s="375">
        <v>334</v>
      </c>
      <c r="AB58" s="382">
        <v>229.5</v>
      </c>
      <c r="AC58" s="383">
        <v>0</v>
      </c>
      <c r="AD58" s="384">
        <v>0</v>
      </c>
    </row>
    <row r="59" spans="1:30" ht="14.25">
      <c r="A59" s="653"/>
      <c r="B59" s="655"/>
      <c r="C59" s="653"/>
      <c r="D59" s="661"/>
      <c r="E59" s="663"/>
      <c r="F59" s="371" t="s">
        <v>13</v>
      </c>
      <c r="G59" s="372">
        <v>0</v>
      </c>
      <c r="H59" s="373">
        <v>0</v>
      </c>
      <c r="I59" s="372">
        <v>0</v>
      </c>
      <c r="J59" s="373">
        <v>0</v>
      </c>
      <c r="K59" s="379">
        <f t="shared" si="0"/>
        <v>0</v>
      </c>
      <c r="L59" s="372">
        <v>0</v>
      </c>
      <c r="M59" s="373">
        <v>0</v>
      </c>
      <c r="N59" s="372">
        <v>0</v>
      </c>
      <c r="O59" s="373">
        <v>0</v>
      </c>
      <c r="P59" s="379">
        <f t="shared" si="1"/>
        <v>0</v>
      </c>
      <c r="Q59" s="380">
        <v>0</v>
      </c>
      <c r="R59" s="381">
        <v>0</v>
      </c>
      <c r="S59" s="380">
        <v>0</v>
      </c>
      <c r="T59" s="381">
        <v>0</v>
      </c>
      <c r="U59" s="379">
        <f t="shared" si="2"/>
        <v>0</v>
      </c>
      <c r="V59" s="380">
        <v>0</v>
      </c>
      <c r="W59" s="381">
        <v>0</v>
      </c>
      <c r="X59" s="380">
        <v>0</v>
      </c>
      <c r="Y59" s="381">
        <v>0</v>
      </c>
      <c r="Z59" s="379">
        <f t="shared" si="3"/>
        <v>0</v>
      </c>
      <c r="AA59" s="375">
        <v>0</v>
      </c>
      <c r="AB59" s="382">
        <v>0</v>
      </c>
      <c r="AC59" s="383">
        <v>0</v>
      </c>
      <c r="AD59" s="384">
        <v>0</v>
      </c>
    </row>
    <row r="60" spans="1:30" ht="15" thickBot="1">
      <c r="A60" s="653"/>
      <c r="B60" s="655"/>
      <c r="C60" s="653"/>
      <c r="D60" s="661"/>
      <c r="E60" s="663"/>
      <c r="F60" s="385" t="s">
        <v>14</v>
      </c>
      <c r="G60" s="386">
        <v>0</v>
      </c>
      <c r="H60" s="387">
        <v>0</v>
      </c>
      <c r="I60" s="386">
        <v>0</v>
      </c>
      <c r="J60" s="387">
        <v>0</v>
      </c>
      <c r="K60" s="388">
        <f t="shared" si="0"/>
        <v>0</v>
      </c>
      <c r="L60" s="386">
        <v>0</v>
      </c>
      <c r="M60" s="387">
        <v>0</v>
      </c>
      <c r="N60" s="386">
        <v>0</v>
      </c>
      <c r="O60" s="387">
        <v>0</v>
      </c>
      <c r="P60" s="388">
        <f t="shared" si="1"/>
        <v>0</v>
      </c>
      <c r="Q60" s="389">
        <v>0</v>
      </c>
      <c r="R60" s="390">
        <v>0</v>
      </c>
      <c r="S60" s="389">
        <v>0</v>
      </c>
      <c r="T60" s="390">
        <v>0</v>
      </c>
      <c r="U60" s="388">
        <f t="shared" si="2"/>
        <v>0</v>
      </c>
      <c r="V60" s="389">
        <v>0</v>
      </c>
      <c r="W60" s="390">
        <v>0</v>
      </c>
      <c r="X60" s="391">
        <v>0</v>
      </c>
      <c r="Y60" s="390">
        <v>0</v>
      </c>
      <c r="Z60" s="388">
        <f t="shared" si="3"/>
        <v>0</v>
      </c>
      <c r="AA60" s="392">
        <v>0</v>
      </c>
      <c r="AB60" s="393">
        <v>0</v>
      </c>
      <c r="AC60" s="394">
        <v>0</v>
      </c>
      <c r="AD60" s="395">
        <v>0</v>
      </c>
    </row>
    <row r="61" spans="1:30" ht="14.25" customHeight="1" thickBot="1">
      <c r="A61" s="654"/>
      <c r="B61" s="658" t="s">
        <v>9</v>
      </c>
      <c r="C61" s="659"/>
      <c r="D61" s="659"/>
      <c r="E61" s="659"/>
      <c r="F61" s="659"/>
      <c r="G61" s="396">
        <v>245</v>
      </c>
      <c r="H61" s="397">
        <v>40</v>
      </c>
      <c r="I61" s="398">
        <v>1</v>
      </c>
      <c r="J61" s="397">
        <v>1</v>
      </c>
      <c r="K61" s="397">
        <f t="shared" si="0"/>
        <v>41</v>
      </c>
      <c r="L61" s="396">
        <v>182</v>
      </c>
      <c r="M61" s="397">
        <v>81</v>
      </c>
      <c r="N61" s="396">
        <v>1</v>
      </c>
      <c r="O61" s="397">
        <v>1</v>
      </c>
      <c r="P61" s="397">
        <f t="shared" si="1"/>
        <v>82</v>
      </c>
      <c r="Q61" s="398">
        <v>118</v>
      </c>
      <c r="R61" s="398">
        <v>99.5</v>
      </c>
      <c r="S61" s="398">
        <v>1</v>
      </c>
      <c r="T61" s="397">
        <v>1</v>
      </c>
      <c r="U61" s="397">
        <f t="shared" si="2"/>
        <v>100.5</v>
      </c>
      <c r="V61" s="398">
        <v>143</v>
      </c>
      <c r="W61" s="397">
        <f>SUM(W56:W60)</f>
        <v>205</v>
      </c>
      <c r="X61" s="396">
        <v>1</v>
      </c>
      <c r="Y61" s="397">
        <v>1.34</v>
      </c>
      <c r="Z61" s="397">
        <f t="shared" si="3"/>
        <v>206.34</v>
      </c>
      <c r="AA61" s="399">
        <v>688</v>
      </c>
      <c r="AB61" s="400">
        <v>425.5</v>
      </c>
      <c r="AC61" s="401">
        <v>4</v>
      </c>
      <c r="AD61" s="402">
        <v>4.34</v>
      </c>
    </row>
    <row r="62" spans="1:30" ht="14.25">
      <c r="A62" s="652">
        <v>10</v>
      </c>
      <c r="B62" s="655" t="s">
        <v>170</v>
      </c>
      <c r="C62" s="652">
        <f>D62+E62</f>
        <v>8687.44</v>
      </c>
      <c r="D62" s="660">
        <v>8573.07</v>
      </c>
      <c r="E62" s="662">
        <v>114.37</v>
      </c>
      <c r="F62" s="371" t="s">
        <v>11</v>
      </c>
      <c r="G62" s="372">
        <v>27</v>
      </c>
      <c r="H62" s="373">
        <v>3.019</v>
      </c>
      <c r="I62" s="372"/>
      <c r="J62" s="373"/>
      <c r="K62" s="374">
        <f t="shared" si="0"/>
        <v>3.019</v>
      </c>
      <c r="L62" s="372">
        <v>21</v>
      </c>
      <c r="M62" s="373">
        <v>7.932</v>
      </c>
      <c r="N62" s="372"/>
      <c r="O62" s="373"/>
      <c r="P62" s="374">
        <f t="shared" si="1"/>
        <v>7.932</v>
      </c>
      <c r="Q62" s="372">
        <v>11</v>
      </c>
      <c r="R62" s="373">
        <v>9.119</v>
      </c>
      <c r="S62" s="372"/>
      <c r="T62" s="373"/>
      <c r="U62" s="374">
        <f t="shared" si="2"/>
        <v>9.119</v>
      </c>
      <c r="V62" s="372">
        <v>4</v>
      </c>
      <c r="W62" s="373">
        <v>5.5</v>
      </c>
      <c r="X62" s="372"/>
      <c r="Y62" s="373"/>
      <c r="Z62" s="374">
        <f t="shared" si="3"/>
        <v>5.5</v>
      </c>
      <c r="AA62" s="375">
        <f aca="true" t="shared" si="9" ref="AA62:AD66">G62+L62+Q62+V62</f>
        <v>63</v>
      </c>
      <c r="AB62" s="376">
        <f t="shared" si="9"/>
        <v>25.57</v>
      </c>
      <c r="AC62" s="377">
        <f t="shared" si="9"/>
        <v>0</v>
      </c>
      <c r="AD62" s="378">
        <f t="shared" si="9"/>
        <v>0</v>
      </c>
    </row>
    <row r="63" spans="1:30" ht="14.25">
      <c r="A63" s="653"/>
      <c r="B63" s="655"/>
      <c r="C63" s="653"/>
      <c r="D63" s="661"/>
      <c r="E63" s="663"/>
      <c r="F63" s="371" t="s">
        <v>15</v>
      </c>
      <c r="G63" s="372">
        <v>31</v>
      </c>
      <c r="H63" s="373">
        <v>0.53</v>
      </c>
      <c r="I63" s="372"/>
      <c r="J63" s="373"/>
      <c r="K63" s="379">
        <f t="shared" si="0"/>
        <v>0.53</v>
      </c>
      <c r="L63" s="372"/>
      <c r="M63" s="373"/>
      <c r="N63" s="372"/>
      <c r="O63" s="373"/>
      <c r="P63" s="379">
        <f t="shared" si="1"/>
        <v>0</v>
      </c>
      <c r="Q63" s="380"/>
      <c r="R63" s="381"/>
      <c r="S63" s="380"/>
      <c r="T63" s="381"/>
      <c r="U63" s="379">
        <f t="shared" si="2"/>
        <v>0</v>
      </c>
      <c r="V63" s="380"/>
      <c r="W63" s="381"/>
      <c r="X63" s="380"/>
      <c r="Y63" s="381"/>
      <c r="Z63" s="379">
        <f t="shared" si="3"/>
        <v>0</v>
      </c>
      <c r="AA63" s="375">
        <f t="shared" si="9"/>
        <v>31</v>
      </c>
      <c r="AB63" s="382">
        <f t="shared" si="9"/>
        <v>0.53</v>
      </c>
      <c r="AC63" s="383">
        <f t="shared" si="9"/>
        <v>0</v>
      </c>
      <c r="AD63" s="384">
        <f t="shared" si="9"/>
        <v>0</v>
      </c>
    </row>
    <row r="64" spans="1:30" ht="14.25">
      <c r="A64" s="653"/>
      <c r="B64" s="655"/>
      <c r="C64" s="653"/>
      <c r="D64" s="661"/>
      <c r="E64" s="663"/>
      <c r="F64" s="371" t="s">
        <v>12</v>
      </c>
      <c r="G64" s="372">
        <v>5</v>
      </c>
      <c r="H64" s="373">
        <v>0.589</v>
      </c>
      <c r="I64" s="372"/>
      <c r="J64" s="373"/>
      <c r="K64" s="379">
        <f t="shared" si="0"/>
        <v>0.589</v>
      </c>
      <c r="L64" s="372">
        <v>27</v>
      </c>
      <c r="M64" s="373">
        <v>10.542</v>
      </c>
      <c r="N64" s="372"/>
      <c r="O64" s="373"/>
      <c r="P64" s="379">
        <f t="shared" si="1"/>
        <v>10.542</v>
      </c>
      <c r="Q64" s="380">
        <v>15</v>
      </c>
      <c r="R64" s="381">
        <v>7.697</v>
      </c>
      <c r="S64" s="380"/>
      <c r="T64" s="381"/>
      <c r="U64" s="379">
        <f t="shared" si="2"/>
        <v>7.697</v>
      </c>
      <c r="V64" s="380">
        <v>4</v>
      </c>
      <c r="W64" s="381">
        <v>5.482</v>
      </c>
      <c r="X64" s="380"/>
      <c r="Y64" s="381"/>
      <c r="Z64" s="379">
        <f t="shared" si="3"/>
        <v>5.482</v>
      </c>
      <c r="AA64" s="375">
        <f t="shared" si="9"/>
        <v>51</v>
      </c>
      <c r="AB64" s="382">
        <f t="shared" si="9"/>
        <v>24.31</v>
      </c>
      <c r="AC64" s="383">
        <f t="shared" si="9"/>
        <v>0</v>
      </c>
      <c r="AD64" s="384">
        <f t="shared" si="9"/>
        <v>0</v>
      </c>
    </row>
    <row r="65" spans="1:30" ht="14.25">
      <c r="A65" s="653"/>
      <c r="B65" s="655"/>
      <c r="C65" s="653"/>
      <c r="D65" s="661"/>
      <c r="E65" s="663"/>
      <c r="F65" s="371" t="s">
        <v>13</v>
      </c>
      <c r="G65" s="372"/>
      <c r="H65" s="373"/>
      <c r="I65" s="372"/>
      <c r="J65" s="373"/>
      <c r="K65" s="379">
        <f t="shared" si="0"/>
        <v>0</v>
      </c>
      <c r="L65" s="372"/>
      <c r="M65" s="373"/>
      <c r="N65" s="372"/>
      <c r="O65" s="373"/>
      <c r="P65" s="379">
        <f t="shared" si="1"/>
        <v>0</v>
      </c>
      <c r="Q65" s="380"/>
      <c r="R65" s="381"/>
      <c r="S65" s="380"/>
      <c r="T65" s="381"/>
      <c r="U65" s="379">
        <f t="shared" si="2"/>
        <v>0</v>
      </c>
      <c r="V65" s="380"/>
      <c r="W65" s="381"/>
      <c r="X65" s="380"/>
      <c r="Y65" s="381"/>
      <c r="Z65" s="379">
        <f t="shared" si="3"/>
        <v>0</v>
      </c>
      <c r="AA65" s="375">
        <f t="shared" si="9"/>
        <v>0</v>
      </c>
      <c r="AB65" s="382">
        <f t="shared" si="9"/>
        <v>0</v>
      </c>
      <c r="AC65" s="383">
        <f t="shared" si="9"/>
        <v>0</v>
      </c>
      <c r="AD65" s="384">
        <f t="shared" si="9"/>
        <v>0</v>
      </c>
    </row>
    <row r="66" spans="1:30" ht="15" thickBot="1">
      <c r="A66" s="653"/>
      <c r="B66" s="655"/>
      <c r="C66" s="653"/>
      <c r="D66" s="661"/>
      <c r="E66" s="663"/>
      <c r="F66" s="385" t="s">
        <v>14</v>
      </c>
      <c r="G66" s="386"/>
      <c r="H66" s="387"/>
      <c r="I66" s="386"/>
      <c r="J66" s="387"/>
      <c r="K66" s="388">
        <f t="shared" si="0"/>
        <v>0</v>
      </c>
      <c r="L66" s="386"/>
      <c r="M66" s="387"/>
      <c r="N66" s="386"/>
      <c r="O66" s="387"/>
      <c r="P66" s="388">
        <f t="shared" si="1"/>
        <v>0</v>
      </c>
      <c r="Q66" s="389"/>
      <c r="R66" s="390"/>
      <c r="S66" s="389"/>
      <c r="T66" s="390"/>
      <c r="U66" s="388">
        <f t="shared" si="2"/>
        <v>0</v>
      </c>
      <c r="V66" s="389"/>
      <c r="W66" s="390"/>
      <c r="X66" s="391"/>
      <c r="Y66" s="390"/>
      <c r="Z66" s="388">
        <f t="shared" si="3"/>
        <v>0</v>
      </c>
      <c r="AA66" s="392">
        <f t="shared" si="9"/>
        <v>0</v>
      </c>
      <c r="AB66" s="393">
        <f t="shared" si="9"/>
        <v>0</v>
      </c>
      <c r="AC66" s="394">
        <f t="shared" si="9"/>
        <v>0</v>
      </c>
      <c r="AD66" s="395">
        <f t="shared" si="9"/>
        <v>0</v>
      </c>
    </row>
    <row r="67" spans="1:30" ht="15" thickBot="1">
      <c r="A67" s="654"/>
      <c r="B67" s="658" t="s">
        <v>9</v>
      </c>
      <c r="C67" s="659"/>
      <c r="D67" s="659"/>
      <c r="E67" s="659"/>
      <c r="F67" s="659"/>
      <c r="G67" s="396">
        <f>G62+G63+G64+G65+G66</f>
        <v>63</v>
      </c>
      <c r="H67" s="397">
        <f>H62+H63+H64+H65+H66</f>
        <v>4.138</v>
      </c>
      <c r="I67" s="398">
        <f>I62+I63+I64+I65+I66</f>
        <v>0</v>
      </c>
      <c r="J67" s="397">
        <f>J62+J63+J64+J65+J66</f>
        <v>0</v>
      </c>
      <c r="K67" s="397">
        <f t="shared" si="0"/>
        <v>4.138</v>
      </c>
      <c r="L67" s="396">
        <f>L62+L63+L64+L65+L66</f>
        <v>48</v>
      </c>
      <c r="M67" s="397">
        <f>M62+M63+M64+M65+M66</f>
        <v>18.474</v>
      </c>
      <c r="N67" s="396">
        <f>N62+N63+N64+N65+N66</f>
        <v>0</v>
      </c>
      <c r="O67" s="397">
        <f>O62+O63+O64+O65+O66</f>
        <v>0</v>
      </c>
      <c r="P67" s="397">
        <f t="shared" si="1"/>
        <v>18.474</v>
      </c>
      <c r="Q67" s="398">
        <f>Q62+Q63+Q64+Q65+Q66</f>
        <v>26</v>
      </c>
      <c r="R67" s="398">
        <f>R62+R63+R64+R65+R66</f>
        <v>16.816</v>
      </c>
      <c r="S67" s="398">
        <f>S62+S63+S64+S65+S66</f>
        <v>0</v>
      </c>
      <c r="T67" s="397">
        <f>T62+T63+T64+T65+T66</f>
        <v>0</v>
      </c>
      <c r="U67" s="397">
        <f t="shared" si="2"/>
        <v>16.816</v>
      </c>
      <c r="V67" s="398">
        <f>V62+V63+V64+V65+V66</f>
        <v>8</v>
      </c>
      <c r="W67" s="397">
        <f>W62+W63+W64+W65+W66</f>
        <v>10.982</v>
      </c>
      <c r="X67" s="396">
        <f>X62+X63+X64+X65+X66</f>
        <v>0</v>
      </c>
      <c r="Y67" s="397">
        <f>Y62+Y63+Y64+Y65+Y66</f>
        <v>0</v>
      </c>
      <c r="Z67" s="397">
        <f t="shared" si="3"/>
        <v>10.982</v>
      </c>
      <c r="AA67" s="399">
        <f>AA62+AA63+AA64+AA65+AA66</f>
        <v>145</v>
      </c>
      <c r="AB67" s="400">
        <f>AB62+AB63+AB64+AB65+AB66</f>
        <v>50.41</v>
      </c>
      <c r="AC67" s="401">
        <f>AC62+AC63+AC64+AC65+AC66</f>
        <v>0</v>
      </c>
      <c r="AD67" s="402">
        <f>AD62+AD63+AD64+AD65+AD66</f>
        <v>0</v>
      </c>
    </row>
    <row r="68" spans="1:30" ht="14.25">
      <c r="A68" s="652">
        <v>11</v>
      </c>
      <c r="B68" s="655" t="s">
        <v>171</v>
      </c>
      <c r="C68" s="652">
        <f>D68+E68</f>
        <v>5125.19</v>
      </c>
      <c r="D68" s="660">
        <v>5078.74</v>
      </c>
      <c r="E68" s="662">
        <v>46.45</v>
      </c>
      <c r="F68" s="371" t="s">
        <v>11</v>
      </c>
      <c r="G68" s="372">
        <v>180</v>
      </c>
      <c r="H68" s="373">
        <v>26</v>
      </c>
      <c r="I68" s="372">
        <v>0</v>
      </c>
      <c r="J68" s="373">
        <v>0</v>
      </c>
      <c r="K68" s="374">
        <f t="shared" si="0"/>
        <v>26</v>
      </c>
      <c r="L68" s="372">
        <v>250</v>
      </c>
      <c r="M68" s="373">
        <v>111</v>
      </c>
      <c r="N68" s="372">
        <v>0</v>
      </c>
      <c r="O68" s="373">
        <v>0</v>
      </c>
      <c r="P68" s="374">
        <f t="shared" si="1"/>
        <v>111</v>
      </c>
      <c r="Q68" s="372">
        <v>207</v>
      </c>
      <c r="R68" s="373">
        <v>193</v>
      </c>
      <c r="S68" s="372">
        <v>0</v>
      </c>
      <c r="T68" s="373">
        <v>0</v>
      </c>
      <c r="U68" s="374">
        <f t="shared" si="2"/>
        <v>193</v>
      </c>
      <c r="V68" s="372">
        <v>55</v>
      </c>
      <c r="W68" s="373">
        <v>73</v>
      </c>
      <c r="X68" s="372">
        <v>1</v>
      </c>
      <c r="Y68" s="373">
        <v>35.98</v>
      </c>
      <c r="Z68" s="374">
        <f t="shared" si="3"/>
        <v>108.97999999999999</v>
      </c>
      <c r="AA68" s="375">
        <f aca="true" t="shared" si="10" ref="AA68:AD72">G68+L68+Q68+V68</f>
        <v>692</v>
      </c>
      <c r="AB68" s="376">
        <f t="shared" si="10"/>
        <v>403</v>
      </c>
      <c r="AC68" s="377">
        <f t="shared" si="10"/>
        <v>1</v>
      </c>
      <c r="AD68" s="378">
        <f t="shared" si="10"/>
        <v>35.98</v>
      </c>
    </row>
    <row r="69" spans="1:30" ht="14.25">
      <c r="A69" s="653"/>
      <c r="B69" s="655"/>
      <c r="C69" s="653"/>
      <c r="D69" s="661"/>
      <c r="E69" s="663"/>
      <c r="F69" s="371" t="s">
        <v>15</v>
      </c>
      <c r="G69" s="372">
        <v>0</v>
      </c>
      <c r="H69" s="373">
        <v>0</v>
      </c>
      <c r="I69" s="372">
        <v>0</v>
      </c>
      <c r="J69" s="373">
        <v>0</v>
      </c>
      <c r="K69" s="379">
        <f t="shared" si="0"/>
        <v>0</v>
      </c>
      <c r="L69" s="372">
        <v>0</v>
      </c>
      <c r="M69" s="373">
        <v>0</v>
      </c>
      <c r="N69" s="372">
        <v>0</v>
      </c>
      <c r="O69" s="373">
        <v>0</v>
      </c>
      <c r="P69" s="379">
        <f t="shared" si="1"/>
        <v>0</v>
      </c>
      <c r="Q69" s="380">
        <v>0</v>
      </c>
      <c r="R69" s="381">
        <v>0</v>
      </c>
      <c r="S69" s="380">
        <v>0</v>
      </c>
      <c r="T69" s="381">
        <v>0</v>
      </c>
      <c r="U69" s="379">
        <f t="shared" si="2"/>
        <v>0</v>
      </c>
      <c r="V69" s="380">
        <v>0</v>
      </c>
      <c r="W69" s="381">
        <v>0</v>
      </c>
      <c r="X69" s="380">
        <v>0</v>
      </c>
      <c r="Y69" s="381">
        <v>0</v>
      </c>
      <c r="Z69" s="379">
        <f t="shared" si="3"/>
        <v>0</v>
      </c>
      <c r="AA69" s="375">
        <f t="shared" si="10"/>
        <v>0</v>
      </c>
      <c r="AB69" s="382">
        <f t="shared" si="10"/>
        <v>0</v>
      </c>
      <c r="AC69" s="383">
        <f t="shared" si="10"/>
        <v>0</v>
      </c>
      <c r="AD69" s="384">
        <f t="shared" si="10"/>
        <v>0</v>
      </c>
    </row>
    <row r="70" spans="1:30" ht="14.25">
      <c r="A70" s="653"/>
      <c r="B70" s="655"/>
      <c r="C70" s="653"/>
      <c r="D70" s="661"/>
      <c r="E70" s="663"/>
      <c r="F70" s="371" t="s">
        <v>12</v>
      </c>
      <c r="G70" s="372">
        <v>65</v>
      </c>
      <c r="H70" s="373">
        <v>0</v>
      </c>
      <c r="I70" s="372">
        <v>0</v>
      </c>
      <c r="J70" s="373">
        <v>0</v>
      </c>
      <c r="K70" s="379">
        <f t="shared" si="0"/>
        <v>0</v>
      </c>
      <c r="L70" s="372">
        <v>515</v>
      </c>
      <c r="M70" s="373">
        <v>211</v>
      </c>
      <c r="N70" s="372">
        <v>0</v>
      </c>
      <c r="O70" s="373">
        <v>0</v>
      </c>
      <c r="P70" s="379">
        <f t="shared" si="1"/>
        <v>211</v>
      </c>
      <c r="Q70" s="380">
        <v>43</v>
      </c>
      <c r="R70" s="381">
        <v>23</v>
      </c>
      <c r="S70" s="380">
        <v>0</v>
      </c>
      <c r="T70" s="381">
        <v>0</v>
      </c>
      <c r="U70" s="379">
        <f t="shared" si="2"/>
        <v>23</v>
      </c>
      <c r="V70" s="380">
        <v>0</v>
      </c>
      <c r="W70" s="381">
        <v>0</v>
      </c>
      <c r="X70" s="380">
        <v>0</v>
      </c>
      <c r="Y70" s="381">
        <v>0</v>
      </c>
      <c r="Z70" s="379">
        <f t="shared" si="3"/>
        <v>0</v>
      </c>
      <c r="AA70" s="375">
        <f t="shared" si="10"/>
        <v>623</v>
      </c>
      <c r="AB70" s="382">
        <f t="shared" si="10"/>
        <v>234</v>
      </c>
      <c r="AC70" s="383">
        <f t="shared" si="10"/>
        <v>0</v>
      </c>
      <c r="AD70" s="384">
        <f t="shared" si="10"/>
        <v>0</v>
      </c>
    </row>
    <row r="71" spans="1:30" ht="14.25">
      <c r="A71" s="653"/>
      <c r="B71" s="655"/>
      <c r="C71" s="653"/>
      <c r="D71" s="661"/>
      <c r="E71" s="663"/>
      <c r="F71" s="371" t="s">
        <v>13</v>
      </c>
      <c r="G71" s="372">
        <v>0</v>
      </c>
      <c r="H71" s="373">
        <v>0</v>
      </c>
      <c r="I71" s="372">
        <v>0</v>
      </c>
      <c r="J71" s="373">
        <v>0</v>
      </c>
      <c r="K71" s="379">
        <f t="shared" si="0"/>
        <v>0</v>
      </c>
      <c r="L71" s="372">
        <v>0</v>
      </c>
      <c r="M71" s="373">
        <v>0</v>
      </c>
      <c r="N71" s="372">
        <v>0</v>
      </c>
      <c r="O71" s="373">
        <v>0</v>
      </c>
      <c r="P71" s="379">
        <f t="shared" si="1"/>
        <v>0</v>
      </c>
      <c r="Q71" s="380">
        <v>3</v>
      </c>
      <c r="R71" s="381">
        <v>2</v>
      </c>
      <c r="S71" s="380">
        <v>0</v>
      </c>
      <c r="T71" s="381">
        <v>0</v>
      </c>
      <c r="U71" s="379">
        <f t="shared" si="2"/>
        <v>2</v>
      </c>
      <c r="V71" s="380">
        <v>7</v>
      </c>
      <c r="W71" s="381">
        <v>24</v>
      </c>
      <c r="X71" s="380">
        <v>0</v>
      </c>
      <c r="Y71" s="381">
        <v>0</v>
      </c>
      <c r="Z71" s="379">
        <f t="shared" si="3"/>
        <v>24</v>
      </c>
      <c r="AA71" s="375">
        <f t="shared" si="10"/>
        <v>10</v>
      </c>
      <c r="AB71" s="382">
        <f t="shared" si="10"/>
        <v>26</v>
      </c>
      <c r="AC71" s="383">
        <f t="shared" si="10"/>
        <v>0</v>
      </c>
      <c r="AD71" s="384">
        <f t="shared" si="10"/>
        <v>0</v>
      </c>
    </row>
    <row r="72" spans="1:30" ht="15" thickBot="1">
      <c r="A72" s="653"/>
      <c r="B72" s="655"/>
      <c r="C72" s="653"/>
      <c r="D72" s="661"/>
      <c r="E72" s="663"/>
      <c r="F72" s="385" t="s">
        <v>14</v>
      </c>
      <c r="G72" s="386">
        <v>0</v>
      </c>
      <c r="H72" s="387">
        <v>0</v>
      </c>
      <c r="I72" s="386">
        <v>0</v>
      </c>
      <c r="J72" s="387">
        <v>0</v>
      </c>
      <c r="K72" s="388">
        <f aca="true" t="shared" si="11" ref="K72:K79">H72+J72</f>
        <v>0</v>
      </c>
      <c r="L72" s="386">
        <v>0</v>
      </c>
      <c r="M72" s="387">
        <v>0</v>
      </c>
      <c r="N72" s="386">
        <v>0</v>
      </c>
      <c r="O72" s="387">
        <v>0</v>
      </c>
      <c r="P72" s="388">
        <f aca="true" t="shared" si="12" ref="P72:P79">M72+O72</f>
        <v>0</v>
      </c>
      <c r="Q72" s="389">
        <v>0</v>
      </c>
      <c r="R72" s="390">
        <v>0</v>
      </c>
      <c r="S72" s="389">
        <v>0</v>
      </c>
      <c r="T72" s="390">
        <v>0</v>
      </c>
      <c r="U72" s="388">
        <f aca="true" t="shared" si="13" ref="U72:U79">R72+T72</f>
        <v>0</v>
      </c>
      <c r="V72" s="389">
        <v>0</v>
      </c>
      <c r="W72" s="390">
        <v>0</v>
      </c>
      <c r="X72" s="391">
        <v>0</v>
      </c>
      <c r="Y72" s="390">
        <v>0</v>
      </c>
      <c r="Z72" s="388">
        <f aca="true" t="shared" si="14" ref="Z72:Z79">W72+Y72</f>
        <v>0</v>
      </c>
      <c r="AA72" s="392">
        <f t="shared" si="10"/>
        <v>0</v>
      </c>
      <c r="AB72" s="393">
        <f t="shared" si="10"/>
        <v>0</v>
      </c>
      <c r="AC72" s="394">
        <f t="shared" si="10"/>
        <v>0</v>
      </c>
      <c r="AD72" s="395">
        <f t="shared" si="10"/>
        <v>0</v>
      </c>
    </row>
    <row r="73" spans="1:30" ht="15" thickBot="1">
      <c r="A73" s="654"/>
      <c r="B73" s="658" t="s">
        <v>9</v>
      </c>
      <c r="C73" s="659"/>
      <c r="D73" s="659"/>
      <c r="E73" s="659"/>
      <c r="F73" s="659"/>
      <c r="G73" s="396">
        <f>G68+G69+G70+G71+G72</f>
        <v>245</v>
      </c>
      <c r="H73" s="397">
        <f>H68+H69+H70+H71+H72</f>
        <v>26</v>
      </c>
      <c r="I73" s="398">
        <f>I68+I69+I70+I71+I72</f>
        <v>0</v>
      </c>
      <c r="J73" s="397">
        <f>J68+J69+J70+J71+J72</f>
        <v>0</v>
      </c>
      <c r="K73" s="397">
        <f t="shared" si="11"/>
        <v>26</v>
      </c>
      <c r="L73" s="396">
        <f>L68+L69+L70+L71+L72</f>
        <v>765</v>
      </c>
      <c r="M73" s="397">
        <f>M68+M69+M70+M71+M72</f>
        <v>322</v>
      </c>
      <c r="N73" s="396">
        <f>N68+N69+N70+N71+N72</f>
        <v>0</v>
      </c>
      <c r="O73" s="397">
        <f>O68+O69+O70+O71+O72</f>
        <v>0</v>
      </c>
      <c r="P73" s="397">
        <f t="shared" si="12"/>
        <v>322</v>
      </c>
      <c r="Q73" s="398">
        <f>Q68+Q69+Q70+Q71+Q72</f>
        <v>253</v>
      </c>
      <c r="R73" s="398">
        <f>R68+R69+R70+R71+R72</f>
        <v>218</v>
      </c>
      <c r="S73" s="398">
        <f>S68+S69+S70+S71+S72</f>
        <v>0</v>
      </c>
      <c r="T73" s="397">
        <f>T68+T69+T70+T71+T72</f>
        <v>0</v>
      </c>
      <c r="U73" s="397">
        <f t="shared" si="13"/>
        <v>218</v>
      </c>
      <c r="V73" s="398">
        <f>V68+V69+V70+V71+V72</f>
        <v>62</v>
      </c>
      <c r="W73" s="397">
        <f>W68+W69+W70+W71+W72</f>
        <v>97</v>
      </c>
      <c r="X73" s="396">
        <f>X68+X69+X70+X71+X72</f>
        <v>1</v>
      </c>
      <c r="Y73" s="397">
        <f>Y68+Y69+Y70+Y71+Y72</f>
        <v>35.98</v>
      </c>
      <c r="Z73" s="397">
        <f t="shared" si="14"/>
        <v>132.98</v>
      </c>
      <c r="AA73" s="399">
        <f>AA68+AA69+AA70+AA71+AA72</f>
        <v>1325</v>
      </c>
      <c r="AB73" s="400">
        <f>AB68+AB69+AB70+AB71+AB72</f>
        <v>663</v>
      </c>
      <c r="AC73" s="401">
        <f>AC68+AC69+AC70+AC71+AC72</f>
        <v>1</v>
      </c>
      <c r="AD73" s="402">
        <f>AD68+AD69+AD70+AD71+AD72</f>
        <v>35.98</v>
      </c>
    </row>
    <row r="74" spans="1:30" ht="14.25">
      <c r="A74" s="652"/>
      <c r="B74" s="655"/>
      <c r="C74" s="656">
        <f>C68+C62+C56+C50+C44+C38+C32+C26+C20+C14+C8</f>
        <v>47220.657</v>
      </c>
      <c r="D74" s="656">
        <f>D68+D62+D56+D50+D44+D38+D32+D26+D20+D14+D8</f>
        <v>45163.382</v>
      </c>
      <c r="E74" s="656">
        <f>E68+E62+E56+E50+E44+E38+E32+E26+E20+E14+E8</f>
        <v>2057.2749999999996</v>
      </c>
      <c r="F74" s="371" t="s">
        <v>11</v>
      </c>
      <c r="G74" s="372">
        <f aca="true" t="shared" si="15" ref="G74:J76">G8+G14+G20+G26+G32+G38+G44+G50+G56+G62+G68</f>
        <v>3586</v>
      </c>
      <c r="H74" s="373">
        <f t="shared" si="15"/>
        <v>479.43899999999996</v>
      </c>
      <c r="I74" s="372">
        <f t="shared" si="15"/>
        <v>23</v>
      </c>
      <c r="J74" s="373">
        <f t="shared" si="15"/>
        <v>4.199999999999999</v>
      </c>
      <c r="K74" s="374">
        <f t="shared" si="11"/>
        <v>483.63899999999995</v>
      </c>
      <c r="L74" s="372">
        <f aca="true" t="shared" si="16" ref="L74:O76">L8+L14+L20+L26+L32+L38+L44+L50+L56+L62+L68</f>
        <v>3362</v>
      </c>
      <c r="M74" s="373">
        <f t="shared" si="16"/>
        <v>1490.632</v>
      </c>
      <c r="N74" s="372">
        <f t="shared" si="16"/>
        <v>9</v>
      </c>
      <c r="O74" s="373">
        <f t="shared" si="16"/>
        <v>4.23</v>
      </c>
      <c r="P74" s="374">
        <f t="shared" si="12"/>
        <v>1494.862</v>
      </c>
      <c r="Q74" s="372">
        <f aca="true" t="shared" si="17" ref="Q74:T76">Q8+Q14+Q20+Q26+Q32+Q38+Q44+Q50+Q56+Q62+Q68</f>
        <v>1538</v>
      </c>
      <c r="R74" s="373">
        <f t="shared" si="17"/>
        <v>1248.2189999999998</v>
      </c>
      <c r="S74" s="372">
        <f t="shared" si="17"/>
        <v>2</v>
      </c>
      <c r="T74" s="373">
        <f t="shared" si="17"/>
        <v>1.7</v>
      </c>
      <c r="U74" s="374">
        <f t="shared" si="13"/>
        <v>1249.9189999999999</v>
      </c>
      <c r="V74" s="372">
        <f aca="true" t="shared" si="18" ref="V74:Y76">V8+V14+V20+V26+V32+V38+V44+V50+V56+V62+V68</f>
        <v>453</v>
      </c>
      <c r="W74" s="373">
        <f t="shared" si="18"/>
        <v>708.5</v>
      </c>
      <c r="X74" s="372">
        <f t="shared" si="18"/>
        <v>3</v>
      </c>
      <c r="Y74" s="373">
        <f t="shared" si="18"/>
        <v>38.419999999999995</v>
      </c>
      <c r="Z74" s="374">
        <f t="shared" si="14"/>
        <v>746.92</v>
      </c>
      <c r="AA74" s="375">
        <f aca="true" t="shared" si="19" ref="AA74:AD76">AA8+AA14+AA20+AA26+AA32+AA38+AA44+AA50+AA56+AA62+AA68</f>
        <v>8939</v>
      </c>
      <c r="AB74" s="376">
        <f t="shared" si="19"/>
        <v>3926.7900000000004</v>
      </c>
      <c r="AC74" s="377">
        <f t="shared" si="19"/>
        <v>37</v>
      </c>
      <c r="AD74" s="378">
        <f t="shared" si="19"/>
        <v>48.55</v>
      </c>
    </row>
    <row r="75" spans="1:30" ht="14.25">
      <c r="A75" s="653"/>
      <c r="B75" s="655"/>
      <c r="C75" s="657"/>
      <c r="D75" s="657"/>
      <c r="E75" s="657"/>
      <c r="F75" s="371" t="s">
        <v>15</v>
      </c>
      <c r="G75" s="372">
        <f t="shared" si="15"/>
        <v>81</v>
      </c>
      <c r="H75" s="373">
        <f t="shared" si="15"/>
        <v>6.53</v>
      </c>
      <c r="I75" s="372">
        <f t="shared" si="15"/>
        <v>0</v>
      </c>
      <c r="J75" s="373">
        <f t="shared" si="15"/>
        <v>0</v>
      </c>
      <c r="K75" s="379">
        <f t="shared" si="11"/>
        <v>6.53</v>
      </c>
      <c r="L75" s="372">
        <f t="shared" si="16"/>
        <v>501</v>
      </c>
      <c r="M75" s="373">
        <f t="shared" si="16"/>
        <v>257</v>
      </c>
      <c r="N75" s="372">
        <f t="shared" si="16"/>
        <v>0</v>
      </c>
      <c r="O75" s="373">
        <f t="shared" si="16"/>
        <v>0</v>
      </c>
      <c r="P75" s="379">
        <f t="shared" si="12"/>
        <v>257</v>
      </c>
      <c r="Q75" s="380">
        <f t="shared" si="17"/>
        <v>0</v>
      </c>
      <c r="R75" s="381">
        <f t="shared" si="17"/>
        <v>0</v>
      </c>
      <c r="S75" s="380">
        <f t="shared" si="17"/>
        <v>0</v>
      </c>
      <c r="T75" s="381">
        <f t="shared" si="17"/>
        <v>0</v>
      </c>
      <c r="U75" s="379">
        <f t="shared" si="13"/>
        <v>0</v>
      </c>
      <c r="V75" s="380">
        <f t="shared" si="18"/>
        <v>0</v>
      </c>
      <c r="W75" s="373">
        <f t="shared" si="18"/>
        <v>0</v>
      </c>
      <c r="X75" s="380">
        <f t="shared" si="18"/>
        <v>0</v>
      </c>
      <c r="Y75" s="381">
        <f t="shared" si="18"/>
        <v>0</v>
      </c>
      <c r="Z75" s="379">
        <f t="shared" si="14"/>
        <v>0</v>
      </c>
      <c r="AA75" s="375">
        <f t="shared" si="19"/>
        <v>582</v>
      </c>
      <c r="AB75" s="382">
        <f t="shared" si="19"/>
        <v>263.53</v>
      </c>
      <c r="AC75" s="383">
        <f t="shared" si="19"/>
        <v>0</v>
      </c>
      <c r="AD75" s="384">
        <f t="shared" si="19"/>
        <v>0</v>
      </c>
    </row>
    <row r="76" spans="1:30" ht="14.25">
      <c r="A76" s="653"/>
      <c r="B76" s="655"/>
      <c r="C76" s="657"/>
      <c r="D76" s="657"/>
      <c r="E76" s="657"/>
      <c r="F76" s="371" t="s">
        <v>12</v>
      </c>
      <c r="G76" s="372">
        <f t="shared" si="15"/>
        <v>798</v>
      </c>
      <c r="H76" s="373">
        <f t="shared" si="15"/>
        <v>91.389</v>
      </c>
      <c r="I76" s="372">
        <f t="shared" si="15"/>
        <v>0</v>
      </c>
      <c r="J76" s="373">
        <f t="shared" si="15"/>
        <v>0</v>
      </c>
      <c r="K76" s="379">
        <f t="shared" si="11"/>
        <v>91.389</v>
      </c>
      <c r="L76" s="372">
        <f t="shared" si="16"/>
        <v>662</v>
      </c>
      <c r="M76" s="373">
        <f t="shared" si="16"/>
        <v>267.242</v>
      </c>
      <c r="N76" s="372">
        <f t="shared" si="16"/>
        <v>0</v>
      </c>
      <c r="O76" s="373">
        <f t="shared" si="16"/>
        <v>0</v>
      </c>
      <c r="P76" s="379">
        <f t="shared" si="12"/>
        <v>267.242</v>
      </c>
      <c r="Q76" s="380">
        <f t="shared" si="17"/>
        <v>126</v>
      </c>
      <c r="R76" s="381">
        <f t="shared" si="17"/>
        <v>90.197</v>
      </c>
      <c r="S76" s="380">
        <f t="shared" si="17"/>
        <v>0</v>
      </c>
      <c r="T76" s="381">
        <f t="shared" si="17"/>
        <v>0</v>
      </c>
      <c r="U76" s="379">
        <f t="shared" si="13"/>
        <v>90.197</v>
      </c>
      <c r="V76" s="380">
        <f t="shared" si="18"/>
        <v>77</v>
      </c>
      <c r="W76" s="373">
        <f t="shared" si="18"/>
        <v>130.482</v>
      </c>
      <c r="X76" s="380">
        <f t="shared" si="18"/>
        <v>0</v>
      </c>
      <c r="Y76" s="381">
        <f t="shared" si="18"/>
        <v>0</v>
      </c>
      <c r="Z76" s="379">
        <f t="shared" si="14"/>
        <v>130.482</v>
      </c>
      <c r="AA76" s="375">
        <f t="shared" si="19"/>
        <v>1663</v>
      </c>
      <c r="AB76" s="382">
        <f t="shared" si="19"/>
        <v>579.31</v>
      </c>
      <c r="AC76" s="383">
        <f t="shared" si="19"/>
        <v>0</v>
      </c>
      <c r="AD76" s="384">
        <f t="shared" si="19"/>
        <v>0</v>
      </c>
    </row>
    <row r="77" spans="1:30" ht="14.25">
      <c r="A77" s="653"/>
      <c r="B77" s="655"/>
      <c r="C77" s="657"/>
      <c r="D77" s="657"/>
      <c r="E77" s="657"/>
      <c r="F77" s="371" t="s">
        <v>13</v>
      </c>
      <c r="G77" s="372">
        <f>G11+G17+G23+G35+G41+G47+G53+G65+G71</f>
        <v>0</v>
      </c>
      <c r="H77" s="373">
        <f>H11+H17+H23+H35+H41+H47+H53+H65+H71</f>
        <v>0</v>
      </c>
      <c r="I77" s="372">
        <f>I11+I17+I23+I35+I41+I47+I53+I65+I71</f>
        <v>0</v>
      </c>
      <c r="J77" s="373">
        <f>J11+J17+J23+J35+J41+J47+J53+J65+J71</f>
        <v>0</v>
      </c>
      <c r="K77" s="379">
        <f t="shared" si="11"/>
        <v>0</v>
      </c>
      <c r="L77" s="372">
        <f>L11+L17+L23+L35+L41+L47+L53+L65+L71</f>
        <v>8</v>
      </c>
      <c r="M77" s="373">
        <f>M11+M17+M23+M35+M41+M47+M53+M65+M71</f>
        <v>3</v>
      </c>
      <c r="N77" s="372">
        <f>N11+N17+N23+N35+N41+N47+N53+N65+N71</f>
        <v>0</v>
      </c>
      <c r="O77" s="373">
        <f>O11+O17+O23+O35+O41+O47+O53+O65+O71</f>
        <v>0</v>
      </c>
      <c r="P77" s="379">
        <f t="shared" si="12"/>
        <v>3</v>
      </c>
      <c r="Q77" s="380">
        <f>Q11+Q17+Q23+Q35+Q41+Q47+Q53+Q65+Q71</f>
        <v>7</v>
      </c>
      <c r="R77" s="381">
        <f>R11+R17+R23+R35+R41+R47+R53+R65+R71</f>
        <v>5.859999999999999</v>
      </c>
      <c r="S77" s="380">
        <f>S11+S17+S23+S35+S41+S47+S53+S65+S71</f>
        <v>0</v>
      </c>
      <c r="T77" s="381">
        <f>T11+T17+T23+T35+T41+T47+T53+T65+T71</f>
        <v>0</v>
      </c>
      <c r="U77" s="379">
        <f t="shared" si="13"/>
        <v>5.859999999999999</v>
      </c>
      <c r="V77" s="380">
        <f>V11+V17+V23+V35+V41+V47+V53+V65+V71</f>
        <v>40</v>
      </c>
      <c r="W77" s="373">
        <f>W11+W17+W23+W29+W35+W41+W47+W53+W59+W65+W71</f>
        <v>81.6</v>
      </c>
      <c r="X77" s="380">
        <f>X11+X17+X23+X35+X41+X47+X53+X65+X71</f>
        <v>0</v>
      </c>
      <c r="Y77" s="381">
        <f>Y11+Y17+Y23+Y35+Y41+Y47+Y53+Y65+Y71</f>
        <v>0</v>
      </c>
      <c r="Z77" s="379">
        <f t="shared" si="14"/>
        <v>81.6</v>
      </c>
      <c r="AA77" s="375">
        <f>AA11+AA17+AA23+AA35+AA41+AA47+AA53+AA65+AA71</f>
        <v>55</v>
      </c>
      <c r="AB77" s="382">
        <f>AB11+AB17+AB23+AB35+AB41+AB47+AB53+AB65+AB71</f>
        <v>90.46000000000001</v>
      </c>
      <c r="AC77" s="383">
        <f>AC11+AC17+AC23+AC35+AC41+AC47+AC53+AC65+AC71</f>
        <v>0</v>
      </c>
      <c r="AD77" s="384">
        <f>AD11+AD17+AD23+AD35+AD41+AD47+AD53+AD65+AD71</f>
        <v>0</v>
      </c>
    </row>
    <row r="78" spans="1:30" ht="15" thickBot="1">
      <c r="A78" s="653"/>
      <c r="B78" s="655"/>
      <c r="C78" s="657"/>
      <c r="D78" s="657"/>
      <c r="E78" s="657"/>
      <c r="F78" s="385" t="s">
        <v>14</v>
      </c>
      <c r="G78" s="386">
        <f>G12+G18+G24+G30+G36+G42+G48+G54+G60+G66+G72</f>
        <v>15</v>
      </c>
      <c r="H78" s="387">
        <f>H12+H18+H24+H30+H36+H42+H48+H54+H60+H66+H72</f>
        <v>1.44</v>
      </c>
      <c r="I78" s="386">
        <f>I12+I18+I24+I30+I36+I42+I48+I54+I60+I66+I72</f>
        <v>0</v>
      </c>
      <c r="J78" s="387">
        <f>J12+J18+J24+J30+J36+J42+J48+J54+J60+J66+J72</f>
        <v>0</v>
      </c>
      <c r="K78" s="388">
        <f t="shared" si="11"/>
        <v>1.44</v>
      </c>
      <c r="L78" s="386">
        <f>L12+L18+L24+L30+L36+L42+L48+L54+L60+L66+L72</f>
        <v>6</v>
      </c>
      <c r="M78" s="387">
        <f>M12+M18+M24+M30+M36+M42+M48+M54+M60+M66+M72</f>
        <v>2.4</v>
      </c>
      <c r="N78" s="386">
        <f>N12+N18+N24+N30+N36+N42+N48+N54+N60+N66+N72</f>
        <v>0</v>
      </c>
      <c r="O78" s="387">
        <f>O12+O18+O24+O30+O36+O42+O48+O54+O60+O66+O72</f>
        <v>0</v>
      </c>
      <c r="P78" s="388">
        <f t="shared" si="12"/>
        <v>2.4</v>
      </c>
      <c r="Q78" s="389">
        <f>Q12+Q18+Q24+Q30+Q36+Q42+Q48+Q54+Q60+Q66+Q72</f>
        <v>38</v>
      </c>
      <c r="R78" s="390">
        <f>R12+R18+R24+R30+R36+R42+R48+R54+R60+R66+R72</f>
        <v>30.7</v>
      </c>
      <c r="S78" s="389">
        <f>S12+S18+S24+S30+S36+S42+S48+S54+S60+S66+S72</f>
        <v>0</v>
      </c>
      <c r="T78" s="390">
        <f>T12+T18+T24+T30+T36+T42+T48+T54+T60+T66+T72</f>
        <v>0</v>
      </c>
      <c r="U78" s="388">
        <f t="shared" si="13"/>
        <v>30.7</v>
      </c>
      <c r="V78" s="389">
        <f>V12+V18+V24+V30+V36+V42+V48+V54+V60+V66+V72</f>
        <v>61</v>
      </c>
      <c r="W78" s="373">
        <f>W12+W18+W24+W30+W36+W42+W48+W54+W60+W66+W72</f>
        <v>289</v>
      </c>
      <c r="X78" s="391">
        <f>X12+X18+X24+X30+X36+X42+X48+X54+X60+X66+X72</f>
        <v>0</v>
      </c>
      <c r="Y78" s="390">
        <f>Y12+Y18+Y24+Y30+Y36+Y42+Y48+Y54+Y60+Y66+Y72</f>
        <v>0</v>
      </c>
      <c r="Z78" s="388">
        <f t="shared" si="14"/>
        <v>289</v>
      </c>
      <c r="AA78" s="392">
        <f>AA12+AA18+AA24+AA30+AA36+AA42+AA48+AA54+AA60+AA66+AA72</f>
        <v>120</v>
      </c>
      <c r="AB78" s="393">
        <f>AB12+AB18+AB24+AB30+AB36+AB42+AB48+AB54+AB60+AB66+AB72</f>
        <v>323.54</v>
      </c>
      <c r="AC78" s="394">
        <f>AC12+AC18+AC24+AC30+AC36+AC42+AC48+AC54+AC60+AC66+AC72</f>
        <v>0</v>
      </c>
      <c r="AD78" s="395">
        <f>AD12+AD18+AD24+AD30+AD36+AD42+AD48+AD54+AD60+AD66+AD72</f>
        <v>0</v>
      </c>
    </row>
    <row r="79" spans="1:30" ht="14.25" customHeight="1" thickBot="1">
      <c r="A79" s="654"/>
      <c r="B79" s="658" t="s">
        <v>17</v>
      </c>
      <c r="C79" s="659"/>
      <c r="D79" s="659"/>
      <c r="E79" s="659"/>
      <c r="F79" s="659"/>
      <c r="G79" s="396">
        <f>G73+G67+G61+G55+G49+G43+G37+G31+G25+G19+G13</f>
        <v>4480</v>
      </c>
      <c r="H79" s="397">
        <f>H73+H67+H61+H55+H49+H43+H37+H31+H25+H19+H13</f>
        <v>578.798</v>
      </c>
      <c r="I79" s="398">
        <f>I73+I67+I61+I55+I49+I43+I37+I31+I25+I19+I13</f>
        <v>23</v>
      </c>
      <c r="J79" s="397">
        <f>J73+J67+J61+J55+J49+J43+J37+J31+J25+J19+J13</f>
        <v>4.2</v>
      </c>
      <c r="K79" s="397">
        <f t="shared" si="11"/>
        <v>582.998</v>
      </c>
      <c r="L79" s="396">
        <f>L73+L67+L61+L55+L49+L43+L37+L31+L25+L19+L13</f>
        <v>4539</v>
      </c>
      <c r="M79" s="397">
        <f>M73+M67+M61+M55+M49+M43+M37+M31+M25+M19+M13</f>
        <v>2020.274</v>
      </c>
      <c r="N79" s="396">
        <f>N73+N67+N61+N55+N49+N43+N37+N31+N25+N19+N13</f>
        <v>9</v>
      </c>
      <c r="O79" s="397">
        <f>O73+O67+O61+O55+O49+O43+O37+O31+O25+O19+O13</f>
        <v>4.23</v>
      </c>
      <c r="P79" s="397">
        <f t="shared" si="12"/>
        <v>2024.504</v>
      </c>
      <c r="Q79" s="398">
        <f>Q73+Q67+Q61+Q55+Q49+Q43+Q37+Q31+Q25+Q19+Q13</f>
        <v>1709</v>
      </c>
      <c r="R79" s="397">
        <f>R73+R67+R61+R55+R49+R43+R37+R31+R25+R19+R13</f>
        <v>1374.9759999999999</v>
      </c>
      <c r="S79" s="398">
        <f>S73+S67+S61+S55+S49+S43+S37+S31+S25+S19+S13</f>
        <v>2</v>
      </c>
      <c r="T79" s="397">
        <f>T73+T67+T61+T55+T49+T43+T37+T31+T25+T19+T13</f>
        <v>1.7</v>
      </c>
      <c r="U79" s="397">
        <f t="shared" si="13"/>
        <v>1376.676</v>
      </c>
      <c r="V79" s="398">
        <f>V73+V67+V61+V55+V49+V43+V37+V31+V25+V19+V13</f>
        <v>631</v>
      </c>
      <c r="W79" s="397">
        <f>W73+W67+W61+W55+W49+W43+W37+W31+W25+W19+W13</f>
        <v>1209.5819999999999</v>
      </c>
      <c r="X79" s="396">
        <f>X73+X67+X61+X55+X49+X43+X37+X31+X25+X19+X13</f>
        <v>3</v>
      </c>
      <c r="Y79" s="397">
        <f>Y73+Y67+Y61+Y55+Y49+Y43+Y37+Y31+Y25+Y19+Y13</f>
        <v>38.42</v>
      </c>
      <c r="Z79" s="397">
        <f t="shared" si="14"/>
        <v>1248.002</v>
      </c>
      <c r="AA79" s="399">
        <f>AA73+AA67+AA61+AA55+AA49+AA43+AA37+AA31+AA25+AA19+AA13</f>
        <v>11359</v>
      </c>
      <c r="AB79" s="400">
        <f>AB73+AB67+AB61+AB55+AB49+AB43+AB37+AB31+AB25+AB19+AB13</f>
        <v>5183.63</v>
      </c>
      <c r="AC79" s="401">
        <f>AC73+AC67+AC61+AC55+AC49+AC43+AC37+AC31+AC25+AC19+AC13</f>
        <v>37</v>
      </c>
      <c r="AD79" s="402">
        <f>AD73+AD67+AD61+AD55+AD49+AD43+AD37+AD31+AD25+AD19+AD13</f>
        <v>48.54999999999999</v>
      </c>
    </row>
    <row r="82" ht="13.5">
      <c r="D82" s="152"/>
    </row>
    <row r="84" spans="7:30" ht="13.5"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0"/>
      <c r="AA84" s="150"/>
      <c r="AB84" s="150"/>
      <c r="AC84" s="150"/>
      <c r="AD84" s="150"/>
    </row>
    <row r="88" ht="13.5">
      <c r="H88" s="149"/>
    </row>
  </sheetData>
  <sheetProtection/>
  <mergeCells count="102">
    <mergeCell ref="A1:Z1"/>
    <mergeCell ref="AA1:AD1"/>
    <mergeCell ref="A2:Z2"/>
    <mergeCell ref="A3:Z3"/>
    <mergeCell ref="A4:A6"/>
    <mergeCell ref="B4:B6"/>
    <mergeCell ref="C4:C6"/>
    <mergeCell ref="D4:E4"/>
    <mergeCell ref="F4:F6"/>
    <mergeCell ref="G4:K4"/>
    <mergeCell ref="L4:P4"/>
    <mergeCell ref="Q4:U4"/>
    <mergeCell ref="V4:Z4"/>
    <mergeCell ref="AA4:AD4"/>
    <mergeCell ref="D5:D6"/>
    <mergeCell ref="E5:E6"/>
    <mergeCell ref="G5:H5"/>
    <mergeCell ref="I5:J5"/>
    <mergeCell ref="K5:K6"/>
    <mergeCell ref="L5:M5"/>
    <mergeCell ref="N5:O5"/>
    <mergeCell ref="P5:P6"/>
    <mergeCell ref="Q5:R5"/>
    <mergeCell ref="S5:T5"/>
    <mergeCell ref="U5:U6"/>
    <mergeCell ref="V5:W5"/>
    <mergeCell ref="X5:Y5"/>
    <mergeCell ref="Z5:Z6"/>
    <mergeCell ref="AA5:AB5"/>
    <mergeCell ref="AC5:AD5"/>
    <mergeCell ref="A8:A13"/>
    <mergeCell ref="B8:B12"/>
    <mergeCell ref="C8:C12"/>
    <mergeCell ref="D8:D12"/>
    <mergeCell ref="E8:E12"/>
    <mergeCell ref="B13:F13"/>
    <mergeCell ref="A14:A19"/>
    <mergeCell ref="B14:B18"/>
    <mergeCell ref="C14:C18"/>
    <mergeCell ref="D14:D18"/>
    <mergeCell ref="E14:E18"/>
    <mergeCell ref="B19:F19"/>
    <mergeCell ref="A20:A25"/>
    <mergeCell ref="B20:B24"/>
    <mergeCell ref="C20:C24"/>
    <mergeCell ref="D20:D24"/>
    <mergeCell ref="E20:E24"/>
    <mergeCell ref="B25:F25"/>
    <mergeCell ref="A26:A31"/>
    <mergeCell ref="B26:B30"/>
    <mergeCell ref="C26:C30"/>
    <mergeCell ref="D26:D30"/>
    <mergeCell ref="E26:E30"/>
    <mergeCell ref="B31:F31"/>
    <mergeCell ref="A32:A37"/>
    <mergeCell ref="B32:B36"/>
    <mergeCell ref="C32:C36"/>
    <mergeCell ref="D32:D36"/>
    <mergeCell ref="E32:E36"/>
    <mergeCell ref="B37:F37"/>
    <mergeCell ref="A38:A43"/>
    <mergeCell ref="B38:B42"/>
    <mergeCell ref="C38:C42"/>
    <mergeCell ref="D38:D42"/>
    <mergeCell ref="E38:E42"/>
    <mergeCell ref="B43:F43"/>
    <mergeCell ref="A44:A49"/>
    <mergeCell ref="B44:B48"/>
    <mergeCell ref="C44:C48"/>
    <mergeCell ref="D44:D48"/>
    <mergeCell ref="E44:E48"/>
    <mergeCell ref="B49:F49"/>
    <mergeCell ref="A50:A55"/>
    <mergeCell ref="B50:B54"/>
    <mergeCell ref="C50:C54"/>
    <mergeCell ref="D50:D54"/>
    <mergeCell ref="E50:E54"/>
    <mergeCell ref="B55:F55"/>
    <mergeCell ref="A56:A61"/>
    <mergeCell ref="B56:B60"/>
    <mergeCell ref="C56:C60"/>
    <mergeCell ref="D56:D60"/>
    <mergeCell ref="E56:E60"/>
    <mergeCell ref="B61:F61"/>
    <mergeCell ref="A62:A67"/>
    <mergeCell ref="B62:B66"/>
    <mergeCell ref="C62:C66"/>
    <mergeCell ref="D62:D66"/>
    <mergeCell ref="E62:E66"/>
    <mergeCell ref="B67:F67"/>
    <mergeCell ref="A68:A73"/>
    <mergeCell ref="B68:B72"/>
    <mergeCell ref="C68:C72"/>
    <mergeCell ref="D68:D72"/>
    <mergeCell ref="E68:E72"/>
    <mergeCell ref="B73:F73"/>
    <mergeCell ref="A74:A79"/>
    <mergeCell ref="B74:B78"/>
    <mergeCell ref="C74:C78"/>
    <mergeCell ref="D74:D78"/>
    <mergeCell ref="E74:E78"/>
    <mergeCell ref="B79:F79"/>
  </mergeCells>
  <printOptions/>
  <pageMargins left="0.7" right="0.7" top="0.75" bottom="0.75" header="0.3" footer="0.3"/>
  <pageSetup orientation="portrait" paperSize="9"/>
  <ignoredErrors>
    <ignoredError sqref="K13:P79 G77:J79 Q77:T78 U77:U78 U13:U76 U79 Z13:AD79 V77:Y7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Shoghakat Nahatakyan</cp:lastModifiedBy>
  <cp:lastPrinted>2023-04-05T01:25:44Z</cp:lastPrinted>
  <dcterms:created xsi:type="dcterms:W3CDTF">1996-10-14T23:33:28Z</dcterms:created>
  <dcterms:modified xsi:type="dcterms:W3CDTF">2023-04-27T06:40:32Z</dcterms:modified>
  <cp:category/>
  <cp:version/>
  <cp:contentType/>
  <cp:contentStatus/>
</cp:coreProperties>
</file>