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MPOP1" sheetId="1" r:id="rId1"/>
    <sheet name="AMPOP2" sheetId="2" r:id="rId2"/>
    <sheet name="AMPOP3" sheetId="3" r:id="rId3"/>
  </sheets>
  <definedNames/>
  <calcPr fullCalcOnLoad="1"/>
</workbook>
</file>

<file path=xl/sharedStrings.xml><?xml version="1.0" encoding="utf-8"?>
<sst xmlns="http://schemas.openxmlformats.org/spreadsheetml/2006/main" count="124" uniqueCount="44">
  <si>
    <t>Աճուրդների քանակը յուրաքնչյուր միավորի համար                                                                                                                              (տոկոսային արտահայտությամբ % ),                                                                                                                                                                   որոնց օտարման գինը կազմել է կադաստրային արժեքի</t>
  </si>
  <si>
    <t>ՏԵՂԵԿԱՆՔ</t>
  </si>
  <si>
    <t>Հ/Հ</t>
  </si>
  <si>
    <t>ՀՀ մարզեր</t>
  </si>
  <si>
    <t>Օտարված հողի մակերեսը                                                                                                                                                                          (հա)</t>
  </si>
  <si>
    <t>Օտարված հողի արդյունքում ձևավորված եկամուտը (դրամ)</t>
  </si>
  <si>
    <t>100 տոկոս կադաստրային արժեքի վաճառքի դեպքում ձևավորված եկամուտը                                                                                                                       (դրամ)</t>
  </si>
  <si>
    <t>Կորուստը                                                                                                                                                                                             (դրամ)</t>
  </si>
  <si>
    <t>Օգուտը                                                                                                                                                                                                  (դրամ)</t>
  </si>
  <si>
    <t>Իրականացված աճուրդների քանակը</t>
  </si>
  <si>
    <t>բնակ.</t>
  </si>
  <si>
    <t>գյուղ. նշան</t>
  </si>
  <si>
    <t>հատւկ պահպ.</t>
  </si>
  <si>
    <t>ջրային</t>
  </si>
  <si>
    <t>Էներգ</t>
  </si>
  <si>
    <t>ընդամենը</t>
  </si>
  <si>
    <t>30%-50%</t>
  </si>
  <si>
    <t>50%-100%</t>
  </si>
  <si>
    <t>100%-ից բարձր</t>
  </si>
  <si>
    <t>Արագածոտն</t>
  </si>
  <si>
    <t>Արարատ</t>
  </si>
  <si>
    <t>Արմավիր</t>
  </si>
  <si>
    <t>Շիրակ</t>
  </si>
  <si>
    <t>Գեղարքունիք</t>
  </si>
  <si>
    <t>Կոտայք</t>
  </si>
  <si>
    <t>Լոռի</t>
  </si>
  <si>
    <t>Սյունիք</t>
  </si>
  <si>
    <t>Վայոց Ձոր</t>
  </si>
  <si>
    <t>Տավուշ</t>
  </si>
  <si>
    <t>ԸՆԴԱՄԵՆԸ`</t>
  </si>
  <si>
    <t>2010թ.</t>
  </si>
  <si>
    <t>արդյուն.</t>
  </si>
  <si>
    <t xml:space="preserve">արտադ. </t>
  </si>
  <si>
    <t>ՀՀ ՀԱՄԱՅՆՔՆԵՐՈՒՄ 2010-2011թթ. ԻՐԱԿԱՆԱՑՎԱԾ ՀՈՂԵՐԻ ԱՃՈՒՐԴՆԵՐԻ ՀԱՄԵՄԱՏԱԿԱՆ ՎԱՐԼՈՒԾՈՒԹՅԱՆ ՎԵՐԱԲԵՐՅԱԼ</t>
  </si>
  <si>
    <t>ՀՀ համայնքներում 2011 թվականի ընթացքում իրականացված աճուրդով օտարված հողերի վերաբերյալ</t>
  </si>
  <si>
    <t>2011թ.</t>
  </si>
  <si>
    <t>Մեկնարկային  գնով վաճառքի դեպքում ձևավորված եկամուտը                                                                                                                       (դրամ)</t>
  </si>
  <si>
    <t xml:space="preserve">Աճուրդների քանակը յուրաքնչյուր միավորի համար(տոկոսային արտահայտությամբ % ), որոնց մեկնարկային արժեքը օտարման պահին կազմել է կադաստրային արժեքի </t>
  </si>
  <si>
    <t xml:space="preserve"> արտադ.</t>
  </si>
  <si>
    <t>Օտարված հողի արդյունքում ձևավորված եկամուտը                         (դրամ)</t>
  </si>
  <si>
    <t>Օտարման արդյունքում ձևավորված եկամուտի հարաբերությունը կադաստարային արժեքի համեմատ                                                      (դրամ)</t>
  </si>
  <si>
    <t xml:space="preserve">Աճուրդների քանակը յուրաքնչյուր միավորի համար                                                                                                                              (տոկոսային արտահայտությամբ %),                                                                                                                                                                   որոնց օտարման գինը կազմել է կադաստրային արժեքի </t>
  </si>
  <si>
    <t>*մարզերը ըստ նշված հերթականության</t>
  </si>
  <si>
    <t>ձևավորված եկամուտի % կադաստրային արժեքի վերաբերյալ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</si>
</sst>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10"/>
      <name val="Arial Cyr"/>
      <family val="2"/>
    </font>
    <font>
      <b/>
      <sz val="14"/>
      <name val="GHEA Grapalat"/>
      <family val="3"/>
    </font>
    <font>
      <sz val="8"/>
      <name val="Calibri"/>
      <family val="2"/>
    </font>
    <font>
      <b/>
      <sz val="13"/>
      <name val="GHEA Grapalat"/>
      <family val="3"/>
    </font>
    <font>
      <sz val="13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</cellStyleXfs>
  <cellXfs count="335">
    <xf numFmtId="0" fontId="0" fillId="0" borderId="0" xfId="0" applyFont="1" applyAlignment="1">
      <alignment/>
    </xf>
    <xf numFmtId="0" fontId="4" fillId="0" borderId="0" xfId="55" applyFont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4" fillId="0" borderId="0" xfId="55" applyFont="1">
      <alignment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left" vertical="center" wrapText="1"/>
      <protection/>
    </xf>
    <xf numFmtId="1" fontId="4" fillId="0" borderId="0" xfId="55" applyNumberFormat="1" applyFont="1">
      <alignment/>
      <protection/>
    </xf>
    <xf numFmtId="0" fontId="6" fillId="0" borderId="12" xfId="55" applyFont="1" applyBorder="1" applyAlignment="1">
      <alignment horizontal="left" vertical="center" wrapText="1"/>
      <protection/>
    </xf>
    <xf numFmtId="0" fontId="6" fillId="0" borderId="12" xfId="55" applyFont="1" applyBorder="1" applyAlignment="1">
      <alignment horizontal="left" vertical="center"/>
      <protection/>
    </xf>
    <xf numFmtId="0" fontId="6" fillId="0" borderId="13" xfId="55" applyFont="1" applyBorder="1" applyAlignment="1">
      <alignment horizontal="left" vertical="center"/>
      <protection/>
    </xf>
    <xf numFmtId="0" fontId="8" fillId="0" borderId="0" xfId="55" applyFont="1">
      <alignment/>
      <protection/>
    </xf>
    <xf numFmtId="164" fontId="4" fillId="0" borderId="0" xfId="55" applyNumberFormat="1" applyFont="1" applyAlignment="1">
      <alignment horizontal="center" vertical="center"/>
      <protection/>
    </xf>
    <xf numFmtId="164" fontId="4" fillId="0" borderId="0" xfId="55" applyNumberFormat="1" applyFont="1" applyAlignment="1">
      <alignment horizontal="right" vertical="center"/>
      <protection/>
    </xf>
    <xf numFmtId="0" fontId="4" fillId="0" borderId="0" xfId="55" applyFont="1" applyAlignment="1">
      <alignment horizontal="center" vertical="center"/>
      <protection/>
    </xf>
    <xf numFmtId="164" fontId="7" fillId="0" borderId="0" xfId="55" applyNumberFormat="1" applyFont="1" applyAlignment="1">
      <alignment horizontal="center" vertical="center"/>
      <protection/>
    </xf>
    <xf numFmtId="0" fontId="6" fillId="34" borderId="11" xfId="55" applyNumberFormat="1" applyFont="1" applyFill="1" applyBorder="1" applyAlignment="1">
      <alignment horizontal="right" vertical="center"/>
      <protection/>
    </xf>
    <xf numFmtId="0" fontId="6" fillId="34" borderId="12" xfId="55" applyNumberFormat="1" applyFont="1" applyFill="1" applyBorder="1" applyAlignment="1">
      <alignment horizontal="right" vertical="center"/>
      <protection/>
    </xf>
    <xf numFmtId="0" fontId="6" fillId="34" borderId="13" xfId="55" applyNumberFormat="1" applyFont="1" applyFill="1" applyBorder="1" applyAlignment="1">
      <alignment horizontal="right" vertical="center"/>
      <protection/>
    </xf>
    <xf numFmtId="0" fontId="4" fillId="0" borderId="0" xfId="59" applyFont="1">
      <alignment/>
      <protection/>
    </xf>
    <xf numFmtId="0" fontId="8" fillId="0" borderId="14" xfId="59" applyFont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0" xfId="59" applyFont="1" applyBorder="1" applyAlignment="1">
      <alignment/>
      <protection/>
    </xf>
    <xf numFmtId="0" fontId="10" fillId="33" borderId="16" xfId="59" applyFont="1" applyFill="1" applyBorder="1" applyAlignment="1">
      <alignment horizontal="center" vertical="center" wrapText="1"/>
      <protection/>
    </xf>
    <xf numFmtId="0" fontId="10" fillId="0" borderId="17" xfId="59" applyFont="1" applyBorder="1" applyAlignment="1">
      <alignment horizontal="center" vertical="center" wrapText="1"/>
      <protection/>
    </xf>
    <xf numFmtId="0" fontId="10" fillId="0" borderId="18" xfId="59" applyFont="1" applyBorder="1" applyAlignment="1">
      <alignment horizontal="center" vertical="center" wrapText="1"/>
      <protection/>
    </xf>
    <xf numFmtId="0" fontId="4" fillId="33" borderId="19" xfId="59" applyFont="1" applyFill="1" applyBorder="1" applyAlignment="1">
      <alignment horizontal="center" vertical="center" wrapText="1"/>
      <protection/>
    </xf>
    <xf numFmtId="0" fontId="4" fillId="0" borderId="20" xfId="59" applyFont="1" applyBorder="1" applyAlignment="1">
      <alignment horizontal="center" vertical="center" wrapText="1"/>
      <protection/>
    </xf>
    <xf numFmtId="0" fontId="8" fillId="0" borderId="21" xfId="59" applyFont="1" applyBorder="1" applyAlignment="1">
      <alignment horizontal="center" vertical="center" wrapText="1"/>
      <protection/>
    </xf>
    <xf numFmtId="0" fontId="6" fillId="0" borderId="21" xfId="59" applyFont="1" applyFill="1" applyBorder="1" applyAlignment="1">
      <alignment horizontal="left" vertical="center" wrapText="1"/>
      <protection/>
    </xf>
    <xf numFmtId="0" fontId="7" fillId="0" borderId="22" xfId="59" applyFont="1" applyFill="1" applyBorder="1" applyAlignment="1">
      <alignment horizontal="center" vertical="center" wrapText="1"/>
      <protection/>
    </xf>
    <xf numFmtId="0" fontId="7" fillId="0" borderId="23" xfId="59" applyFont="1" applyFill="1" applyBorder="1" applyAlignment="1">
      <alignment horizontal="center" vertical="center" wrapText="1"/>
      <protection/>
    </xf>
    <xf numFmtId="1" fontId="4" fillId="0" borderId="0" xfId="59" applyNumberFormat="1" applyFont="1">
      <alignment/>
      <protection/>
    </xf>
    <xf numFmtId="0" fontId="8" fillId="0" borderId="24" xfId="59" applyFont="1" applyBorder="1" applyAlignment="1">
      <alignment horizontal="center" vertical="center" wrapText="1"/>
      <protection/>
    </xf>
    <xf numFmtId="0" fontId="6" fillId="0" borderId="24" xfId="59" applyFont="1" applyBorder="1" applyAlignment="1">
      <alignment horizontal="left" vertical="center" wrapText="1"/>
      <protection/>
    </xf>
    <xf numFmtId="0" fontId="7" fillId="0" borderId="25" xfId="59" applyFont="1" applyFill="1" applyBorder="1" applyAlignment="1">
      <alignment horizontal="center" vertical="center" wrapText="1"/>
      <protection/>
    </xf>
    <xf numFmtId="0" fontId="7" fillId="0" borderId="26" xfId="59" applyFont="1" applyFill="1" applyBorder="1" applyAlignment="1">
      <alignment horizontal="center" vertical="center" wrapText="1"/>
      <protection/>
    </xf>
    <xf numFmtId="0" fontId="6" fillId="0" borderId="21" xfId="59" applyFont="1" applyBorder="1" applyAlignment="1">
      <alignment horizontal="left" vertical="center" wrapText="1"/>
      <protection/>
    </xf>
    <xf numFmtId="0" fontId="8" fillId="0" borderId="0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left" vertical="center" wrapText="1"/>
      <protection/>
    </xf>
    <xf numFmtId="0" fontId="4" fillId="0" borderId="0" xfId="59" applyFont="1" applyBorder="1">
      <alignment/>
      <protection/>
    </xf>
    <xf numFmtId="0" fontId="4" fillId="0" borderId="0" xfId="59" applyFont="1" applyBorder="1" applyAlignment="1">
      <alignment horizontal="left"/>
      <protection/>
    </xf>
    <xf numFmtId="0" fontId="4" fillId="0" borderId="0" xfId="59" applyFont="1" applyAlignment="1">
      <alignment horizontal="left"/>
      <protection/>
    </xf>
    <xf numFmtId="9" fontId="4" fillId="0" borderId="13" xfId="55" applyNumberFormat="1" applyFont="1" applyBorder="1" applyAlignment="1">
      <alignment horizontal="center" vertical="center"/>
      <protection/>
    </xf>
    <xf numFmtId="9" fontId="4" fillId="0" borderId="27" xfId="55" applyNumberFormat="1" applyFont="1" applyBorder="1" applyAlignment="1">
      <alignment horizontal="center" vertical="center" wrapText="1"/>
      <protection/>
    </xf>
    <xf numFmtId="9" fontId="4" fillId="0" borderId="28" xfId="55" applyNumberFormat="1" applyFont="1" applyBorder="1" applyAlignment="1">
      <alignment horizontal="center" vertical="center"/>
      <protection/>
    </xf>
    <xf numFmtId="3" fontId="6" fillId="35" borderId="29" xfId="59" applyNumberFormat="1" applyFont="1" applyFill="1" applyBorder="1" applyAlignment="1">
      <alignment horizontal="center" vertical="center"/>
      <protection/>
    </xf>
    <xf numFmtId="3" fontId="6" fillId="35" borderId="30" xfId="59" applyNumberFormat="1" applyFont="1" applyFill="1" applyBorder="1" applyAlignment="1">
      <alignment horizontal="center" vertical="center"/>
      <protection/>
    </xf>
    <xf numFmtId="3" fontId="6" fillId="35" borderId="31" xfId="59" applyNumberFormat="1" applyFont="1" applyFill="1" applyBorder="1" applyAlignment="1">
      <alignment horizontal="center" vertical="center"/>
      <protection/>
    </xf>
    <xf numFmtId="9" fontId="4" fillId="35" borderId="32" xfId="59" applyNumberFormat="1" applyFont="1" applyFill="1" applyBorder="1" applyAlignment="1">
      <alignment horizontal="center" vertical="center"/>
      <protection/>
    </xf>
    <xf numFmtId="9" fontId="4" fillId="35" borderId="10" xfId="59" applyNumberFormat="1" applyFont="1" applyFill="1" applyBorder="1" applyAlignment="1">
      <alignment horizontal="center" vertical="center"/>
      <protection/>
    </xf>
    <xf numFmtId="9" fontId="4" fillId="35" borderId="33" xfId="59" applyNumberFormat="1" applyFont="1" applyFill="1" applyBorder="1" applyAlignment="1">
      <alignment horizontal="center" vertical="center" wrapText="1"/>
      <protection/>
    </xf>
    <xf numFmtId="0" fontId="7" fillId="35" borderId="23" xfId="59" applyFont="1" applyFill="1" applyBorder="1" applyAlignment="1">
      <alignment horizontal="center" vertical="center" wrapText="1"/>
      <protection/>
    </xf>
    <xf numFmtId="0" fontId="7" fillId="35" borderId="34" xfId="59" applyFont="1" applyFill="1" applyBorder="1" applyAlignment="1">
      <alignment horizontal="center" vertical="center" wrapText="1"/>
      <protection/>
    </xf>
    <xf numFmtId="0" fontId="7" fillId="35" borderId="26" xfId="59" applyFont="1" applyFill="1" applyBorder="1" applyAlignment="1">
      <alignment horizontal="center" vertical="center" wrapText="1"/>
      <protection/>
    </xf>
    <xf numFmtId="0" fontId="7" fillId="35" borderId="35" xfId="59" applyFont="1" applyFill="1" applyBorder="1" applyAlignment="1">
      <alignment horizontal="center" vertical="center" wrapText="1"/>
      <protection/>
    </xf>
    <xf numFmtId="0" fontId="8" fillId="0" borderId="36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28" xfId="55" applyFont="1" applyFill="1" applyBorder="1" applyAlignment="1">
      <alignment horizontal="center" vertical="center" wrapText="1"/>
      <protection/>
    </xf>
    <xf numFmtId="0" fontId="6" fillId="19" borderId="23" xfId="55" applyNumberFormat="1" applyFont="1" applyFill="1" applyBorder="1" applyAlignment="1">
      <alignment horizontal="right" vertical="center"/>
      <protection/>
    </xf>
    <xf numFmtId="3" fontId="7" fillId="35" borderId="37" xfId="59" applyNumberFormat="1" applyFont="1" applyFill="1" applyBorder="1" applyAlignment="1">
      <alignment horizontal="right" vertical="center" wrapText="1"/>
      <protection/>
    </xf>
    <xf numFmtId="3" fontId="7" fillId="35" borderId="0" xfId="59" applyNumberFormat="1" applyFont="1" applyFill="1" applyBorder="1" applyAlignment="1">
      <alignment horizontal="right" vertical="center" wrapText="1"/>
      <protection/>
    </xf>
    <xf numFmtId="3" fontId="6" fillId="35" borderId="37" xfId="59" applyNumberFormat="1" applyFont="1" applyFill="1" applyBorder="1" applyAlignment="1">
      <alignment horizontal="right" vertical="center"/>
      <protection/>
    </xf>
    <xf numFmtId="3" fontId="7" fillId="0" borderId="38" xfId="59" applyNumberFormat="1" applyFont="1" applyFill="1" applyBorder="1" applyAlignment="1">
      <alignment horizontal="right" vertical="center" wrapText="1"/>
      <protection/>
    </xf>
    <xf numFmtId="3" fontId="7" fillId="0" borderId="39" xfId="59" applyNumberFormat="1" applyFont="1" applyFill="1" applyBorder="1" applyAlignment="1">
      <alignment horizontal="right" vertical="center" wrapText="1"/>
      <protection/>
    </xf>
    <xf numFmtId="3" fontId="7" fillId="0" borderId="40" xfId="59" applyNumberFormat="1" applyFont="1" applyFill="1" applyBorder="1" applyAlignment="1">
      <alignment horizontal="right" vertical="center" wrapText="1"/>
      <protection/>
    </xf>
    <xf numFmtId="0" fontId="2" fillId="0" borderId="0" xfId="59">
      <alignment/>
      <protection/>
    </xf>
    <xf numFmtId="0" fontId="2" fillId="0" borderId="0" xfId="59" applyBorder="1">
      <alignment/>
      <protection/>
    </xf>
    <xf numFmtId="0" fontId="4" fillId="34" borderId="41" xfId="59" applyFont="1" applyFill="1" applyBorder="1" applyAlignment="1">
      <alignment horizontal="center" vertical="center" wrapText="1"/>
      <protection/>
    </xf>
    <xf numFmtId="0" fontId="4" fillId="34" borderId="13" xfId="59" applyFont="1" applyFill="1" applyBorder="1" applyAlignment="1">
      <alignment horizontal="center" vertical="center" wrapText="1"/>
      <protection/>
    </xf>
    <xf numFmtId="9" fontId="4" fillId="0" borderId="13" xfId="59" applyNumberFormat="1" applyFont="1" applyBorder="1" applyAlignment="1">
      <alignment horizontal="center" vertical="center"/>
      <protection/>
    </xf>
    <xf numFmtId="9" fontId="4" fillId="0" borderId="27" xfId="59" applyNumberFormat="1" applyFont="1" applyBorder="1" applyAlignment="1">
      <alignment horizontal="center" vertical="center" wrapText="1"/>
      <protection/>
    </xf>
    <xf numFmtId="0" fontId="4" fillId="36" borderId="13" xfId="59" applyFont="1" applyFill="1" applyBorder="1" applyAlignment="1">
      <alignment horizontal="center" vertical="center" wrapText="1"/>
      <protection/>
    </xf>
    <xf numFmtId="1" fontId="6" fillId="34" borderId="12" xfId="59" applyNumberFormat="1" applyFont="1" applyFill="1" applyBorder="1" applyAlignment="1">
      <alignment horizontal="center" vertical="center" wrapText="1"/>
      <protection/>
    </xf>
    <xf numFmtId="3" fontId="7" fillId="0" borderId="12" xfId="59" applyNumberFormat="1" applyFont="1" applyFill="1" applyBorder="1" applyAlignment="1">
      <alignment horizontal="right" vertical="center" wrapText="1"/>
      <protection/>
    </xf>
    <xf numFmtId="3" fontId="6" fillId="34" borderId="12" xfId="59" applyNumberFormat="1" applyFont="1" applyFill="1" applyBorder="1" applyAlignment="1">
      <alignment horizontal="center" vertical="center" wrapText="1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3" fontId="6" fillId="36" borderId="12" xfId="59" applyNumberFormat="1" applyFont="1" applyFill="1" applyBorder="1" applyAlignment="1">
      <alignment horizontal="center" vertical="center" wrapText="1"/>
      <protection/>
    </xf>
    <xf numFmtId="3" fontId="7" fillId="0" borderId="12" xfId="59" applyNumberFormat="1" applyFont="1" applyBorder="1" applyAlignment="1">
      <alignment horizontal="right" vertical="center" wrapText="1"/>
      <protection/>
    </xf>
    <xf numFmtId="0" fontId="6" fillId="36" borderId="12" xfId="59" applyFont="1" applyFill="1" applyBorder="1" applyAlignment="1">
      <alignment horizontal="center" vertical="center" wrapText="1"/>
      <protection/>
    </xf>
    <xf numFmtId="0" fontId="7" fillId="36" borderId="12" xfId="59" applyFont="1" applyFill="1" applyBorder="1" applyAlignment="1">
      <alignment horizontal="center" vertical="center" wrapText="1"/>
      <protection/>
    </xf>
    <xf numFmtId="0" fontId="7" fillId="0" borderId="12" xfId="59" applyFont="1" applyBorder="1" applyAlignment="1">
      <alignment horizontal="center" vertical="center" wrapText="1"/>
      <protection/>
    </xf>
    <xf numFmtId="0" fontId="7" fillId="0" borderId="42" xfId="59" applyFont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left" vertical="center" wrapText="1"/>
      <protection/>
    </xf>
    <xf numFmtId="0" fontId="8" fillId="0" borderId="28" xfId="59" applyFont="1" applyBorder="1" applyAlignment="1">
      <alignment horizontal="center" vertical="center" wrapText="1"/>
      <protection/>
    </xf>
    <xf numFmtId="0" fontId="6" fillId="0" borderId="13" xfId="59" applyFont="1" applyBorder="1" applyAlignment="1">
      <alignment horizontal="left" vertical="center" wrapText="1"/>
      <protection/>
    </xf>
    <xf numFmtId="1" fontId="6" fillId="34" borderId="13" xfId="59" applyNumberFormat="1" applyFont="1" applyFill="1" applyBorder="1" applyAlignment="1">
      <alignment horizontal="center" vertical="center" wrapText="1"/>
      <protection/>
    </xf>
    <xf numFmtId="3" fontId="7" fillId="0" borderId="13" xfId="59" applyNumberFormat="1" applyFont="1" applyFill="1" applyBorder="1" applyAlignment="1">
      <alignment horizontal="right" vertical="center" wrapText="1"/>
      <protection/>
    </xf>
    <xf numFmtId="3" fontId="6" fillId="34" borderId="13" xfId="59" applyNumberFormat="1" applyFont="1" applyFill="1" applyBorder="1" applyAlignment="1">
      <alignment horizontal="center" vertical="center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3" fontId="6" fillId="36" borderId="13" xfId="59" applyNumberFormat="1" applyFont="1" applyFill="1" applyBorder="1" applyAlignment="1">
      <alignment horizontal="center" vertical="center" wrapText="1"/>
      <protection/>
    </xf>
    <xf numFmtId="3" fontId="7" fillId="0" borderId="13" xfId="59" applyNumberFormat="1" applyFont="1" applyBorder="1" applyAlignment="1">
      <alignment horizontal="right" vertical="center" wrapText="1"/>
      <protection/>
    </xf>
    <xf numFmtId="0" fontId="6" fillId="36" borderId="13" xfId="59" applyFont="1" applyFill="1" applyBorder="1" applyAlignment="1">
      <alignment horizontal="center" vertical="center" wrapText="1"/>
      <protection/>
    </xf>
    <xf numFmtId="0" fontId="7" fillId="36" borderId="13" xfId="59" applyFont="1" applyFill="1" applyBorder="1" applyAlignment="1">
      <alignment horizontal="center" vertical="center" wrapText="1"/>
      <protection/>
    </xf>
    <xf numFmtId="0" fontId="7" fillId="0" borderId="13" xfId="59" applyFont="1" applyBorder="1" applyAlignment="1">
      <alignment horizontal="center" vertical="center" wrapText="1"/>
      <protection/>
    </xf>
    <xf numFmtId="0" fontId="7" fillId="0" borderId="27" xfId="59" applyFont="1" applyBorder="1" applyAlignment="1">
      <alignment horizontal="center" vertical="center" wrapText="1"/>
      <protection/>
    </xf>
    <xf numFmtId="3" fontId="6" fillId="36" borderId="23" xfId="59" applyNumberFormat="1" applyFont="1" applyFill="1" applyBorder="1" applyAlignment="1">
      <alignment horizontal="right" vertical="center"/>
      <protection/>
    </xf>
    <xf numFmtId="0" fontId="6" fillId="0" borderId="0" xfId="59" applyFont="1" applyFill="1" applyBorder="1" applyAlignment="1">
      <alignment horizontal="left" vertical="center" wrapText="1"/>
      <protection/>
    </xf>
    <xf numFmtId="0" fontId="2" fillId="0" borderId="0" xfId="59" applyBorder="1" applyAlignment="1">
      <alignment horizontal="left"/>
      <protection/>
    </xf>
    <xf numFmtId="0" fontId="2" fillId="0" borderId="0" xfId="59" applyAlignment="1">
      <alignment horizontal="left"/>
      <protection/>
    </xf>
    <xf numFmtId="1" fontId="6" fillId="34" borderId="23" xfId="59" applyNumberFormat="1" applyFont="1" applyFill="1" applyBorder="1" applyAlignment="1">
      <alignment horizontal="center" vertical="center" wrapText="1"/>
      <protection/>
    </xf>
    <xf numFmtId="3" fontId="6" fillId="34" borderId="23" xfId="59" applyNumberFormat="1" applyFont="1" applyFill="1" applyBorder="1" applyAlignment="1">
      <alignment horizontal="center" vertical="center" wrapText="1"/>
      <protection/>
    </xf>
    <xf numFmtId="1" fontId="6" fillId="34" borderId="34" xfId="59" applyNumberFormat="1" applyFont="1" applyFill="1" applyBorder="1" applyAlignment="1">
      <alignment horizontal="center" vertical="center" wrapText="1"/>
      <protection/>
    </xf>
    <xf numFmtId="0" fontId="8" fillId="0" borderId="36" xfId="59" applyFont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left" vertical="center" wrapText="1"/>
      <protection/>
    </xf>
    <xf numFmtId="3" fontId="6" fillId="36" borderId="11" xfId="59" applyNumberFormat="1" applyFont="1" applyFill="1" applyBorder="1" applyAlignment="1">
      <alignment horizontal="center" vertical="center" wrapText="1"/>
      <protection/>
    </xf>
    <xf numFmtId="3" fontId="7" fillId="0" borderId="11" xfId="59" applyNumberFormat="1" applyFont="1" applyBorder="1" applyAlignment="1">
      <alignment horizontal="right" vertical="center" wrapText="1"/>
      <protection/>
    </xf>
    <xf numFmtId="0" fontId="6" fillId="36" borderId="11" xfId="59" applyFont="1" applyFill="1" applyBorder="1" applyAlignment="1">
      <alignment horizontal="center" vertical="center" wrapText="1"/>
      <protection/>
    </xf>
    <xf numFmtId="0" fontId="7" fillId="36" borderId="11" xfId="59" applyFont="1" applyFill="1" applyBorder="1" applyAlignment="1">
      <alignment horizontal="center" vertical="center" wrapText="1"/>
      <protection/>
    </xf>
    <xf numFmtId="0" fontId="7" fillId="0" borderId="11" xfId="59" applyFont="1" applyBorder="1" applyAlignment="1">
      <alignment horizontal="center" vertical="center" wrapText="1"/>
      <protection/>
    </xf>
    <xf numFmtId="0" fontId="7" fillId="0" borderId="43" xfId="59" applyFont="1" applyBorder="1" applyAlignment="1">
      <alignment horizontal="center" vertical="center" wrapText="1"/>
      <protection/>
    </xf>
    <xf numFmtId="1" fontId="6" fillId="34" borderId="11" xfId="59" applyNumberFormat="1" applyFont="1" applyFill="1" applyBorder="1" applyAlignment="1">
      <alignment horizontal="center" vertical="center" wrapText="1"/>
      <protection/>
    </xf>
    <xf numFmtId="3" fontId="7" fillId="0" borderId="11" xfId="59" applyNumberFormat="1" applyFont="1" applyFill="1" applyBorder="1" applyAlignment="1">
      <alignment horizontal="right" vertical="center" wrapText="1"/>
      <protection/>
    </xf>
    <xf numFmtId="3" fontId="6" fillId="34" borderId="11" xfId="59" applyNumberFormat="1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6" fillId="0" borderId="23" xfId="59" applyFont="1" applyFill="1" applyBorder="1" applyAlignment="1">
      <alignment horizontal="center" vertical="center" wrapText="1"/>
      <protection/>
    </xf>
    <xf numFmtId="0" fontId="6" fillId="0" borderId="34" xfId="59" applyFont="1" applyFill="1" applyBorder="1" applyAlignment="1">
      <alignment horizontal="center" vertical="center" wrapText="1"/>
      <protection/>
    </xf>
    <xf numFmtId="1" fontId="6" fillId="0" borderId="38" xfId="59" applyNumberFormat="1" applyFont="1" applyFill="1" applyBorder="1" applyAlignment="1">
      <alignment horizontal="center" vertical="center"/>
      <protection/>
    </xf>
    <xf numFmtId="3" fontId="7" fillId="0" borderId="34" xfId="59" applyNumberFormat="1" applyFont="1" applyFill="1" applyBorder="1" applyAlignment="1">
      <alignment horizontal="right" vertical="center" wrapText="1"/>
      <protection/>
    </xf>
    <xf numFmtId="3" fontId="6" fillId="0" borderId="38" xfId="59" applyNumberFormat="1" applyFont="1" applyFill="1" applyBorder="1" applyAlignment="1">
      <alignment horizontal="right" vertical="center"/>
      <protection/>
    </xf>
    <xf numFmtId="9" fontId="4" fillId="0" borderId="32" xfId="59" applyNumberFormat="1" applyFont="1" applyFill="1" applyBorder="1" applyAlignment="1">
      <alignment horizontal="center" vertical="center"/>
      <protection/>
    </xf>
    <xf numFmtId="9" fontId="4" fillId="0" borderId="10" xfId="59" applyNumberFormat="1" applyFont="1" applyFill="1" applyBorder="1" applyAlignment="1">
      <alignment horizontal="center" vertical="center"/>
      <protection/>
    </xf>
    <xf numFmtId="9" fontId="4" fillId="0" borderId="33" xfId="59" applyNumberFormat="1" applyFont="1" applyFill="1" applyBorder="1" applyAlignment="1">
      <alignment horizontal="center" vertical="center" wrapText="1"/>
      <protection/>
    </xf>
    <xf numFmtId="0" fontId="7" fillId="0" borderId="34" xfId="59" applyFont="1" applyFill="1" applyBorder="1" applyAlignment="1">
      <alignment horizontal="center" vertical="center" wrapText="1"/>
      <protection/>
    </xf>
    <xf numFmtId="0" fontId="7" fillId="0" borderId="35" xfId="59" applyFont="1" applyFill="1" applyBorder="1" applyAlignment="1">
      <alignment horizontal="center" vertical="center" wrapText="1"/>
      <protection/>
    </xf>
    <xf numFmtId="1" fontId="6" fillId="0" borderId="29" xfId="59" applyNumberFormat="1" applyFont="1" applyFill="1" applyBorder="1" applyAlignment="1">
      <alignment horizontal="center" vertical="center"/>
      <protection/>
    </xf>
    <xf numFmtId="1" fontId="6" fillId="0" borderId="30" xfId="59" applyNumberFormat="1" applyFont="1" applyFill="1" applyBorder="1" applyAlignment="1">
      <alignment horizontal="center" vertical="center"/>
      <protection/>
    </xf>
    <xf numFmtId="1" fontId="6" fillId="0" borderId="31" xfId="59" applyNumberFormat="1" applyFont="1" applyFill="1" applyBorder="1" applyAlignment="1">
      <alignment horizontal="center" vertical="center"/>
      <protection/>
    </xf>
    <xf numFmtId="0" fontId="6" fillId="0" borderId="44" xfId="59" applyFont="1" applyBorder="1" applyAlignment="1">
      <alignment horizontal="left" vertical="center" wrapText="1"/>
      <protection/>
    </xf>
    <xf numFmtId="3" fontId="7" fillId="35" borderId="45" xfId="59" applyNumberFormat="1" applyFont="1" applyFill="1" applyBorder="1" applyAlignment="1">
      <alignment horizontal="right" vertical="center" wrapText="1"/>
      <protection/>
    </xf>
    <xf numFmtId="0" fontId="7" fillId="35" borderId="41" xfId="59" applyFont="1" applyFill="1" applyBorder="1" applyAlignment="1">
      <alignment horizontal="center" vertical="center" wrapText="1"/>
      <protection/>
    </xf>
    <xf numFmtId="0" fontId="7" fillId="35" borderId="46" xfId="59" applyFont="1" applyFill="1" applyBorder="1" applyAlignment="1">
      <alignment horizontal="center" vertical="center" wrapText="1"/>
      <protection/>
    </xf>
    <xf numFmtId="0" fontId="7" fillId="0" borderId="47" xfId="59" applyFont="1" applyFill="1" applyBorder="1" applyAlignment="1">
      <alignment horizontal="center" vertical="center" wrapText="1"/>
      <protection/>
    </xf>
    <xf numFmtId="0" fontId="7" fillId="0" borderId="41" xfId="59" applyFont="1" applyFill="1" applyBorder="1" applyAlignment="1">
      <alignment horizontal="center" vertical="center" wrapText="1"/>
      <protection/>
    </xf>
    <xf numFmtId="0" fontId="7" fillId="0" borderId="46" xfId="59" applyFont="1" applyFill="1" applyBorder="1" applyAlignment="1">
      <alignment horizontal="center" vertical="center" wrapText="1"/>
      <protection/>
    </xf>
    <xf numFmtId="3" fontId="7" fillId="0" borderId="48" xfId="59" applyNumberFormat="1" applyFont="1" applyFill="1" applyBorder="1" applyAlignment="1">
      <alignment horizontal="right" vertical="center" wrapText="1"/>
      <protection/>
    </xf>
    <xf numFmtId="3" fontId="7" fillId="0" borderId="49" xfId="59" applyNumberFormat="1" applyFont="1" applyFill="1" applyBorder="1" applyAlignment="1">
      <alignment horizontal="right" vertical="center" wrapText="1"/>
      <protection/>
    </xf>
    <xf numFmtId="3" fontId="7" fillId="0" borderId="50" xfId="59" applyNumberFormat="1" applyFont="1" applyFill="1" applyBorder="1" applyAlignment="1">
      <alignment horizontal="right" vertical="center" wrapText="1"/>
      <protection/>
    </xf>
    <xf numFmtId="3" fontId="6" fillId="37" borderId="51" xfId="59" applyNumberFormat="1" applyFont="1" applyFill="1" applyBorder="1" applyAlignment="1">
      <alignment horizontal="right" vertical="center" wrapText="1"/>
      <protection/>
    </xf>
    <xf numFmtId="3" fontId="6" fillId="0" borderId="51" xfId="59" applyNumberFormat="1" applyFont="1" applyFill="1" applyBorder="1" applyAlignment="1">
      <alignment horizontal="right" vertical="center" wrapText="1"/>
      <protection/>
    </xf>
    <xf numFmtId="3" fontId="6" fillId="37" borderId="49" xfId="59" applyNumberFormat="1" applyFont="1" applyFill="1" applyBorder="1" applyAlignment="1">
      <alignment horizontal="right" vertical="center" wrapText="1"/>
      <protection/>
    </xf>
    <xf numFmtId="3" fontId="6" fillId="37" borderId="48" xfId="59" applyNumberFormat="1" applyFont="1" applyFill="1" applyBorder="1" applyAlignment="1">
      <alignment horizontal="right" vertical="center" wrapText="1"/>
      <protection/>
    </xf>
    <xf numFmtId="3" fontId="6" fillId="35" borderId="39" xfId="59" applyNumberFormat="1" applyFont="1" applyFill="1" applyBorder="1" applyAlignment="1">
      <alignment horizontal="right" vertical="center" wrapText="1"/>
      <protection/>
    </xf>
    <xf numFmtId="3" fontId="6" fillId="35" borderId="38" xfId="59" applyNumberFormat="1" applyFont="1" applyFill="1" applyBorder="1" applyAlignment="1">
      <alignment horizontal="right" vertical="center" wrapText="1"/>
      <protection/>
    </xf>
    <xf numFmtId="3" fontId="6" fillId="35" borderId="52" xfId="59" applyNumberFormat="1" applyFont="1" applyFill="1" applyBorder="1" applyAlignment="1">
      <alignment horizontal="center" vertical="center"/>
      <protection/>
    </xf>
    <xf numFmtId="1" fontId="6" fillId="0" borderId="40" xfId="59" applyNumberFormat="1" applyFont="1" applyFill="1" applyBorder="1" applyAlignment="1">
      <alignment horizontal="center" vertical="center"/>
      <protection/>
    </xf>
    <xf numFmtId="3" fontId="6" fillId="35" borderId="40" xfId="59" applyNumberFormat="1" applyFont="1" applyFill="1" applyBorder="1" applyAlignment="1">
      <alignment horizontal="center" vertical="center"/>
      <protection/>
    </xf>
    <xf numFmtId="3" fontId="6" fillId="35" borderId="38" xfId="59" applyNumberFormat="1" applyFont="1" applyFill="1" applyBorder="1" applyAlignment="1">
      <alignment horizontal="center" vertical="center"/>
      <protection/>
    </xf>
    <xf numFmtId="0" fontId="7" fillId="35" borderId="14" xfId="59" applyFont="1" applyFill="1" applyBorder="1" applyAlignment="1">
      <alignment horizontal="center" vertical="center" wrapText="1"/>
      <protection/>
    </xf>
    <xf numFmtId="0" fontId="7" fillId="35" borderId="53" xfId="59" applyFont="1" applyFill="1" applyBorder="1" applyAlignment="1">
      <alignment horizontal="center" vertical="center" wrapText="1"/>
      <protection/>
    </xf>
    <xf numFmtId="0" fontId="7" fillId="35" borderId="54" xfId="59" applyFont="1" applyFill="1" applyBorder="1" applyAlignment="1">
      <alignment horizontal="center" vertical="center" wrapText="1"/>
      <protection/>
    </xf>
    <xf numFmtId="0" fontId="7" fillId="0" borderId="52" xfId="59" applyFont="1" applyFill="1" applyBorder="1" applyAlignment="1">
      <alignment horizontal="center" vertical="center" wrapText="1"/>
      <protection/>
    </xf>
    <xf numFmtId="0" fontId="7" fillId="0" borderId="55" xfId="59" applyFont="1" applyFill="1" applyBorder="1" applyAlignment="1">
      <alignment horizontal="center" vertical="center" wrapText="1"/>
      <protection/>
    </xf>
    <xf numFmtId="0" fontId="7" fillId="0" borderId="56" xfId="59" applyFont="1" applyFill="1" applyBorder="1" applyAlignment="1">
      <alignment horizontal="center" vertical="center" wrapText="1"/>
      <protection/>
    </xf>
    <xf numFmtId="0" fontId="7" fillId="0" borderId="14" xfId="59" applyFont="1" applyFill="1" applyBorder="1" applyAlignment="1">
      <alignment horizontal="center" vertical="center" wrapText="1"/>
      <protection/>
    </xf>
    <xf numFmtId="0" fontId="7" fillId="0" borderId="53" xfId="59" applyFont="1" applyFill="1" applyBorder="1" applyAlignment="1">
      <alignment horizontal="center" vertical="center" wrapText="1"/>
      <protection/>
    </xf>
    <xf numFmtId="0" fontId="7" fillId="0" borderId="54" xfId="59" applyFont="1" applyFill="1" applyBorder="1" applyAlignment="1">
      <alignment horizontal="center" vertical="center" wrapText="1"/>
      <protection/>
    </xf>
    <xf numFmtId="3" fontId="6" fillId="0" borderId="52" xfId="59" applyNumberFormat="1" applyFont="1" applyFill="1" applyBorder="1" applyAlignment="1">
      <alignment horizontal="center" vertical="center"/>
      <protection/>
    </xf>
    <xf numFmtId="3" fontId="6" fillId="35" borderId="38" xfId="59" applyNumberFormat="1" applyFont="1" applyFill="1" applyBorder="1" applyAlignment="1">
      <alignment horizontal="right" vertical="center"/>
      <protection/>
    </xf>
    <xf numFmtId="3" fontId="6" fillId="0" borderId="37" xfId="59" applyNumberFormat="1" applyFont="1" applyFill="1" applyBorder="1" applyAlignment="1">
      <alignment horizontal="center" vertical="center"/>
      <protection/>
    </xf>
    <xf numFmtId="3" fontId="6" fillId="35" borderId="21" xfId="59" applyNumberFormat="1" applyFont="1" applyFill="1" applyBorder="1" applyAlignment="1">
      <alignment horizontal="center" vertical="center"/>
      <protection/>
    </xf>
    <xf numFmtId="3" fontId="6" fillId="35" borderId="34" xfId="59" applyNumberFormat="1" applyFont="1" applyFill="1" applyBorder="1" applyAlignment="1">
      <alignment horizontal="center" vertical="center"/>
      <protection/>
    </xf>
    <xf numFmtId="0" fontId="6" fillId="0" borderId="37" xfId="59" applyFont="1" applyBorder="1" applyAlignment="1">
      <alignment horizontal="left" vertical="center" wrapText="1"/>
      <protection/>
    </xf>
    <xf numFmtId="0" fontId="8" fillId="0" borderId="38" xfId="59" applyFont="1" applyBorder="1" applyAlignment="1">
      <alignment horizontal="center" vertical="center" wrapText="1"/>
      <protection/>
    </xf>
    <xf numFmtId="0" fontId="8" fillId="0" borderId="57" xfId="59" applyFont="1" applyBorder="1" applyAlignment="1">
      <alignment horizontal="center" vertical="center" wrapText="1"/>
      <protection/>
    </xf>
    <xf numFmtId="2" fontId="12" fillId="34" borderId="11" xfId="55" applyNumberFormat="1" applyFont="1" applyFill="1" applyBorder="1" applyAlignment="1">
      <alignment horizontal="right" vertical="center"/>
      <protection/>
    </xf>
    <xf numFmtId="3" fontId="13" fillId="0" borderId="11" xfId="55" applyNumberFormat="1" applyFont="1" applyBorder="1" applyAlignment="1">
      <alignment horizontal="right" vertical="center"/>
      <protection/>
    </xf>
    <xf numFmtId="3" fontId="13" fillId="36" borderId="11" xfId="55" applyNumberFormat="1" applyFont="1" applyFill="1" applyBorder="1" applyAlignment="1">
      <alignment horizontal="right" vertical="center"/>
      <protection/>
    </xf>
    <xf numFmtId="3" fontId="13" fillId="0" borderId="12" xfId="55" applyNumberFormat="1" applyFont="1" applyFill="1" applyBorder="1" applyAlignment="1">
      <alignment horizontal="right" vertical="center"/>
      <protection/>
    </xf>
    <xf numFmtId="165" fontId="13" fillId="0" borderId="11" xfId="55" applyNumberFormat="1" applyFont="1" applyFill="1" applyBorder="1" applyAlignment="1">
      <alignment horizontal="center" vertical="center"/>
      <protection/>
    </xf>
    <xf numFmtId="1" fontId="13" fillId="0" borderId="11" xfId="55" applyNumberFormat="1" applyFont="1" applyBorder="1" applyAlignment="1">
      <alignment horizontal="center" vertical="center"/>
      <protection/>
    </xf>
    <xf numFmtId="0" fontId="12" fillId="34" borderId="11" xfId="55" applyFont="1" applyFill="1" applyBorder="1" applyAlignment="1">
      <alignment horizontal="center" vertical="center"/>
      <protection/>
    </xf>
    <xf numFmtId="0" fontId="13" fillId="0" borderId="15" xfId="55" applyFont="1" applyBorder="1" applyAlignment="1">
      <alignment horizontal="center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42" xfId="55" applyFont="1" applyBorder="1" applyAlignment="1">
      <alignment horizontal="center" vertical="center"/>
      <protection/>
    </xf>
    <xf numFmtId="3" fontId="13" fillId="0" borderId="12" xfId="55" applyNumberFormat="1" applyFont="1" applyBorder="1" applyAlignment="1">
      <alignment horizontal="right" vertical="center"/>
      <protection/>
    </xf>
    <xf numFmtId="3" fontId="13" fillId="36" borderId="12" xfId="55" applyNumberFormat="1" applyFont="1" applyFill="1" applyBorder="1" applyAlignment="1">
      <alignment horizontal="right" vertical="center"/>
      <protection/>
    </xf>
    <xf numFmtId="1" fontId="13" fillId="0" borderId="11" xfId="55" applyNumberFormat="1" applyFont="1" applyFill="1" applyBorder="1" applyAlignment="1">
      <alignment horizontal="center" vertical="center"/>
      <protection/>
    </xf>
    <xf numFmtId="3" fontId="13" fillId="38" borderId="12" xfId="55" applyNumberFormat="1" applyFont="1" applyFill="1" applyBorder="1" applyAlignment="1">
      <alignment horizontal="right" vertical="center"/>
      <protection/>
    </xf>
    <xf numFmtId="1" fontId="13" fillId="39" borderId="11" xfId="55" applyNumberFormat="1" applyFont="1" applyFill="1" applyBorder="1" applyAlignment="1">
      <alignment horizontal="center" vertical="center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2" fontId="12" fillId="34" borderId="26" xfId="55" applyNumberFormat="1" applyFont="1" applyFill="1" applyBorder="1" applyAlignment="1">
      <alignment horizontal="right" vertical="center"/>
      <protection/>
    </xf>
    <xf numFmtId="3" fontId="13" fillId="0" borderId="13" xfId="55" applyNumberFormat="1" applyFont="1" applyBorder="1" applyAlignment="1">
      <alignment horizontal="right" vertical="center"/>
      <protection/>
    </xf>
    <xf numFmtId="3" fontId="13" fillId="0" borderId="13" xfId="55" applyNumberFormat="1" applyFont="1" applyFill="1" applyBorder="1" applyAlignment="1">
      <alignment horizontal="right" vertical="center"/>
      <protection/>
    </xf>
    <xf numFmtId="3" fontId="13" fillId="38" borderId="13" xfId="55" applyNumberFormat="1" applyFont="1" applyFill="1" applyBorder="1" applyAlignment="1">
      <alignment horizontal="right" vertical="center"/>
      <protection/>
    </xf>
    <xf numFmtId="165" fontId="13" fillId="0" borderId="26" xfId="55" applyNumberFormat="1" applyFont="1" applyFill="1" applyBorder="1" applyAlignment="1">
      <alignment horizontal="center" vertical="center"/>
      <protection/>
    </xf>
    <xf numFmtId="1" fontId="13" fillId="0" borderId="26" xfId="55" applyNumberFormat="1" applyFont="1" applyBorder="1" applyAlignment="1">
      <alignment horizontal="center" vertical="center"/>
      <protection/>
    </xf>
    <xf numFmtId="0" fontId="12" fillId="34" borderId="26" xfId="55" applyFont="1" applyFill="1" applyBorder="1" applyAlignment="1">
      <alignment horizontal="center" vertical="center"/>
      <protection/>
    </xf>
    <xf numFmtId="0" fontId="13" fillId="0" borderId="28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27" xfId="55" applyFont="1" applyBorder="1" applyAlignment="1">
      <alignment horizontal="center" vertical="center"/>
      <protection/>
    </xf>
    <xf numFmtId="2" fontId="12" fillId="34" borderId="23" xfId="55" applyNumberFormat="1" applyFont="1" applyFill="1" applyBorder="1" applyAlignment="1">
      <alignment horizontal="right" vertical="center"/>
      <protection/>
    </xf>
    <xf numFmtId="3" fontId="12" fillId="19" borderId="23" xfId="55" applyNumberFormat="1" applyFont="1" applyFill="1" applyBorder="1" applyAlignment="1">
      <alignment horizontal="right" vertical="center"/>
      <protection/>
    </xf>
    <xf numFmtId="165" fontId="12" fillId="19" borderId="23" xfId="55" applyNumberFormat="1" applyFont="1" applyFill="1" applyBorder="1" applyAlignment="1">
      <alignment horizontal="center" vertical="center"/>
      <protection/>
    </xf>
    <xf numFmtId="3" fontId="12" fillId="19" borderId="23" xfId="55" applyNumberFormat="1" applyFont="1" applyFill="1" applyBorder="1" applyAlignment="1">
      <alignment horizontal="center" vertical="center"/>
      <protection/>
    </xf>
    <xf numFmtId="3" fontId="12" fillId="19" borderId="34" xfId="55" applyNumberFormat="1" applyFont="1" applyFill="1" applyBorder="1" applyAlignment="1">
      <alignment horizontal="center" vertical="center"/>
      <protection/>
    </xf>
    <xf numFmtId="0" fontId="8" fillId="0" borderId="44" xfId="59" applyFont="1" applyBorder="1" applyAlignment="1">
      <alignment horizontal="center" vertical="center" wrapText="1"/>
      <protection/>
    </xf>
    <xf numFmtId="0" fontId="8" fillId="0" borderId="39" xfId="59" applyFont="1" applyBorder="1" applyAlignment="1">
      <alignment horizontal="center" vertical="center" wrapText="1"/>
      <protection/>
    </xf>
    <xf numFmtId="3" fontId="6" fillId="35" borderId="39" xfId="59" applyNumberFormat="1" applyFont="1" applyFill="1" applyBorder="1" applyAlignment="1">
      <alignment horizontal="center" vertical="center"/>
      <protection/>
    </xf>
    <xf numFmtId="1" fontId="6" fillId="0" borderId="39" xfId="59" applyNumberFormat="1" applyFont="1" applyFill="1" applyBorder="1" applyAlignment="1">
      <alignment horizontal="center" vertical="center"/>
      <protection/>
    </xf>
    <xf numFmtId="0" fontId="7" fillId="35" borderId="53" xfId="59" applyFont="1" applyFill="1" applyBorder="1" applyAlignment="1">
      <alignment horizontal="center" vertical="center"/>
      <protection/>
    </xf>
    <xf numFmtId="0" fontId="7" fillId="35" borderId="26" xfId="59" applyFont="1" applyFill="1" applyBorder="1" applyAlignment="1">
      <alignment horizontal="center" vertical="center"/>
      <protection/>
    </xf>
    <xf numFmtId="0" fontId="7" fillId="35" borderId="35" xfId="59" applyFont="1" applyFill="1" applyBorder="1" applyAlignment="1">
      <alignment horizontal="center" vertical="center"/>
      <protection/>
    </xf>
    <xf numFmtId="0" fontId="7" fillId="0" borderId="53" xfId="59" applyFont="1" applyFill="1" applyBorder="1" applyAlignment="1">
      <alignment horizontal="center" vertical="center"/>
      <protection/>
    </xf>
    <xf numFmtId="0" fontId="7" fillId="0" borderId="26" xfId="59" applyFont="1" applyFill="1" applyBorder="1" applyAlignment="1">
      <alignment horizontal="center" vertical="center"/>
      <protection/>
    </xf>
    <xf numFmtId="0" fontId="7" fillId="0" borderId="35" xfId="59" applyFont="1" applyFill="1" applyBorder="1" applyAlignment="1">
      <alignment horizontal="center" vertical="center"/>
      <protection/>
    </xf>
    <xf numFmtId="0" fontId="8" fillId="0" borderId="58" xfId="59" applyFont="1" applyBorder="1" applyAlignment="1">
      <alignment horizontal="center" vertical="center" wrapText="1"/>
      <protection/>
    </xf>
    <xf numFmtId="0" fontId="7" fillId="35" borderId="59" xfId="59" applyFont="1" applyFill="1" applyBorder="1" applyAlignment="1">
      <alignment horizontal="center" vertical="center" wrapText="1"/>
      <protection/>
    </xf>
    <xf numFmtId="0" fontId="7" fillId="0" borderId="59" xfId="59" applyFont="1" applyFill="1" applyBorder="1" applyAlignment="1">
      <alignment horizontal="center" vertical="center" wrapText="1"/>
      <protection/>
    </xf>
    <xf numFmtId="0" fontId="7" fillId="0" borderId="60" xfId="59" applyFont="1" applyFill="1" applyBorder="1" applyAlignment="1">
      <alignment horizontal="center" vertical="center" wrapText="1"/>
      <protection/>
    </xf>
    <xf numFmtId="0" fontId="6" fillId="0" borderId="52" xfId="59" applyFont="1" applyBorder="1" applyAlignment="1">
      <alignment horizontal="left" vertical="center" wrapText="1"/>
      <protection/>
    </xf>
    <xf numFmtId="0" fontId="6" fillId="0" borderId="61" xfId="59" applyFont="1" applyBorder="1" applyAlignment="1">
      <alignment horizontal="left" vertical="center" wrapText="1"/>
      <protection/>
    </xf>
    <xf numFmtId="3" fontId="6" fillId="35" borderId="57" xfId="59" applyNumberFormat="1" applyFont="1" applyFill="1" applyBorder="1" applyAlignment="1">
      <alignment horizontal="center" vertical="center"/>
      <protection/>
    </xf>
    <xf numFmtId="1" fontId="6" fillId="0" borderId="57" xfId="59" applyNumberFormat="1" applyFont="1" applyFill="1" applyBorder="1" applyAlignment="1">
      <alignment horizontal="center" vertical="center"/>
      <protection/>
    </xf>
    <xf numFmtId="3" fontId="7" fillId="35" borderId="44" xfId="59" applyNumberFormat="1" applyFont="1" applyFill="1" applyBorder="1" applyAlignment="1">
      <alignment horizontal="right" vertical="center" wrapText="1"/>
      <protection/>
    </xf>
    <xf numFmtId="3" fontId="7" fillId="0" borderId="60" xfId="59" applyNumberFormat="1" applyFont="1" applyFill="1" applyBorder="1" applyAlignment="1">
      <alignment horizontal="right" vertical="center" wrapText="1"/>
      <protection/>
    </xf>
    <xf numFmtId="3" fontId="7" fillId="35" borderId="24" xfId="59" applyNumberFormat="1" applyFont="1" applyFill="1" applyBorder="1" applyAlignment="1">
      <alignment horizontal="right" vertical="center" wrapText="1"/>
      <protection/>
    </xf>
    <xf numFmtId="3" fontId="7" fillId="35" borderId="21" xfId="59" applyNumberFormat="1" applyFont="1" applyFill="1" applyBorder="1" applyAlignment="1">
      <alignment horizontal="right" vertical="center" wrapText="1"/>
      <protection/>
    </xf>
    <xf numFmtId="3" fontId="6" fillId="35" borderId="21" xfId="59" applyNumberFormat="1" applyFont="1" applyFill="1" applyBorder="1" applyAlignment="1">
      <alignment horizontal="right" vertical="center"/>
      <protection/>
    </xf>
    <xf numFmtId="3" fontId="7" fillId="0" borderId="14" xfId="59" applyNumberFormat="1" applyFont="1" applyFill="1" applyBorder="1" applyAlignment="1">
      <alignment horizontal="right" vertical="center" wrapText="1"/>
      <protection/>
    </xf>
    <xf numFmtId="3" fontId="7" fillId="0" borderId="58" xfId="59" applyNumberFormat="1" applyFont="1" applyFill="1" applyBorder="1" applyAlignment="1">
      <alignment horizontal="right" vertical="center" wrapText="1"/>
      <protection/>
    </xf>
    <xf numFmtId="3" fontId="6" fillId="0" borderId="14" xfId="59" applyNumberFormat="1" applyFont="1" applyFill="1" applyBorder="1" applyAlignment="1">
      <alignment horizontal="center" vertical="center"/>
      <protection/>
    </xf>
    <xf numFmtId="3" fontId="6" fillId="0" borderId="23" xfId="59" applyNumberFormat="1" applyFont="1" applyFill="1" applyBorder="1" applyAlignment="1">
      <alignment horizontal="center" vertical="center"/>
      <protection/>
    </xf>
    <xf numFmtId="3" fontId="6" fillId="0" borderId="34" xfId="59" applyNumberFormat="1" applyFont="1" applyFill="1" applyBorder="1" applyAlignment="1">
      <alignment horizontal="center" vertical="center"/>
      <protection/>
    </xf>
    <xf numFmtId="0" fontId="7" fillId="0" borderId="62" xfId="59" applyFont="1" applyFill="1" applyBorder="1" applyAlignment="1">
      <alignment horizontal="center" vertical="center" wrapText="1"/>
      <protection/>
    </xf>
    <xf numFmtId="0" fontId="7" fillId="35" borderId="58" xfId="59" applyFont="1" applyFill="1" applyBorder="1" applyAlignment="1">
      <alignment horizontal="center" vertical="center" wrapText="1"/>
      <protection/>
    </xf>
    <xf numFmtId="0" fontId="7" fillId="35" borderId="60" xfId="59" applyFont="1" applyFill="1" applyBorder="1" applyAlignment="1">
      <alignment horizontal="center" vertical="center" wrapText="1"/>
      <protection/>
    </xf>
    <xf numFmtId="3" fontId="7" fillId="35" borderId="63" xfId="59" applyNumberFormat="1" applyFont="1" applyFill="1" applyBorder="1" applyAlignment="1">
      <alignment horizontal="right" vertical="center" wrapText="1"/>
      <protection/>
    </xf>
    <xf numFmtId="3" fontId="7" fillId="0" borderId="57" xfId="59" applyNumberFormat="1" applyFont="1" applyFill="1" applyBorder="1" applyAlignment="1">
      <alignment horizontal="right" vertical="center" wrapText="1"/>
      <protection/>
    </xf>
    <xf numFmtId="3" fontId="7" fillId="35" borderId="64" xfId="59" applyNumberFormat="1" applyFont="1" applyFill="1" applyBorder="1" applyAlignment="1">
      <alignment horizontal="right" vertical="center" wrapText="1"/>
      <protection/>
    </xf>
    <xf numFmtId="3" fontId="7" fillId="35" borderId="24" xfId="59" applyNumberFormat="1" applyFont="1" applyFill="1" applyBorder="1" applyAlignment="1">
      <alignment horizontal="right" vertical="center"/>
      <protection/>
    </xf>
    <xf numFmtId="3" fontId="7" fillId="0" borderId="39" xfId="59" applyNumberFormat="1" applyFont="1" applyFill="1" applyBorder="1" applyAlignment="1">
      <alignment horizontal="right" vertical="center"/>
      <protection/>
    </xf>
    <xf numFmtId="3" fontId="7" fillId="35" borderId="37" xfId="59" applyNumberFormat="1" applyFont="1" applyFill="1" applyBorder="1" applyAlignment="1">
      <alignment horizontal="center" vertical="center" wrapText="1"/>
      <protection/>
    </xf>
    <xf numFmtId="3" fontId="7" fillId="35" borderId="0" xfId="59" applyNumberFormat="1" applyFont="1" applyFill="1" applyBorder="1" applyAlignment="1">
      <alignment horizontal="center" vertical="center" wrapText="1"/>
      <protection/>
    </xf>
    <xf numFmtId="3" fontId="7" fillId="35" borderId="45" xfId="59" applyNumberFormat="1" applyFont="1" applyFill="1" applyBorder="1" applyAlignment="1">
      <alignment horizontal="center" vertical="center" wrapText="1"/>
      <protection/>
    </xf>
    <xf numFmtId="3" fontId="7" fillId="35" borderId="63" xfId="59" applyNumberFormat="1" applyFont="1" applyFill="1" applyBorder="1" applyAlignment="1">
      <alignment horizontal="center" vertical="center" wrapText="1"/>
      <protection/>
    </xf>
    <xf numFmtId="3" fontId="6" fillId="35" borderId="37" xfId="59" applyNumberFormat="1" applyFont="1" applyFill="1" applyBorder="1" applyAlignment="1">
      <alignment horizontal="right" vertical="center" wrapText="1"/>
      <protection/>
    </xf>
    <xf numFmtId="3" fontId="7" fillId="0" borderId="38" xfId="59" applyNumberFormat="1" applyFont="1" applyFill="1" applyBorder="1" applyAlignment="1">
      <alignment horizontal="center" vertical="center" wrapText="1"/>
      <protection/>
    </xf>
    <xf numFmtId="3" fontId="7" fillId="0" borderId="40" xfId="59" applyNumberFormat="1" applyFont="1" applyFill="1" applyBorder="1" applyAlignment="1">
      <alignment horizontal="center" vertical="center" wrapText="1"/>
      <protection/>
    </xf>
    <xf numFmtId="3" fontId="7" fillId="0" borderId="57" xfId="59" applyNumberFormat="1" applyFont="1" applyFill="1" applyBorder="1" applyAlignment="1">
      <alignment horizontal="center" vertical="center" wrapText="1"/>
      <protection/>
    </xf>
    <xf numFmtId="3" fontId="7" fillId="0" borderId="39" xfId="59" applyNumberFormat="1" applyFont="1" applyFill="1" applyBorder="1" applyAlignment="1">
      <alignment horizontal="center" vertical="center" wrapText="1"/>
      <protection/>
    </xf>
    <xf numFmtId="3" fontId="6" fillId="0" borderId="38" xfId="59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center"/>
      <protection/>
    </xf>
    <xf numFmtId="0" fontId="8" fillId="19" borderId="14" xfId="55" applyFont="1" applyFill="1" applyBorder="1" applyAlignment="1">
      <alignment horizontal="center"/>
      <protection/>
    </xf>
    <xf numFmtId="0" fontId="8" fillId="19" borderId="23" xfId="55" applyFont="1" applyFill="1" applyBorder="1" applyAlignment="1">
      <alignment horizontal="center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4" fillId="0" borderId="54" xfId="55" applyFont="1" applyFill="1" applyBorder="1" applyAlignment="1">
      <alignment horizontal="center" vertical="center" wrapText="1"/>
      <protection/>
    </xf>
    <xf numFmtId="0" fontId="4" fillId="0" borderId="58" xfId="55" applyFont="1" applyFill="1" applyBorder="1" applyAlignment="1">
      <alignment horizontal="center" vertical="center" wrapText="1"/>
      <protection/>
    </xf>
    <xf numFmtId="0" fontId="4" fillId="0" borderId="41" xfId="55" applyFont="1" applyFill="1" applyBorder="1" applyAlignment="1">
      <alignment horizontal="center" vertical="center" wrapText="1"/>
      <protection/>
    </xf>
    <xf numFmtId="0" fontId="4" fillId="0" borderId="59" xfId="55" applyFont="1" applyFill="1" applyBorder="1" applyAlignment="1">
      <alignment horizontal="center" vertical="center" wrapText="1"/>
      <protection/>
    </xf>
    <xf numFmtId="0" fontId="4" fillId="0" borderId="41" xfId="55" applyFont="1" applyBorder="1" applyAlignment="1">
      <alignment horizontal="center" vertical="center" wrapText="1"/>
      <protection/>
    </xf>
    <xf numFmtId="0" fontId="4" fillId="0" borderId="59" xfId="55" applyFont="1" applyBorder="1" applyAlignment="1">
      <alignment horizontal="center" vertical="center" wrapText="1"/>
      <protection/>
    </xf>
    <xf numFmtId="164" fontId="4" fillId="0" borderId="41" xfId="55" applyNumberFormat="1" applyFont="1" applyFill="1" applyBorder="1" applyAlignment="1">
      <alignment horizontal="center" vertical="center" wrapText="1"/>
      <protection/>
    </xf>
    <xf numFmtId="164" fontId="4" fillId="0" borderId="59" xfId="55" applyNumberFormat="1" applyFont="1" applyFill="1" applyBorder="1" applyAlignment="1">
      <alignment horizontal="center" vertical="center" wrapText="1"/>
      <protection/>
    </xf>
    <xf numFmtId="165" fontId="4" fillId="0" borderId="65" xfId="55" applyNumberFormat="1" applyFont="1" applyFill="1" applyBorder="1" applyAlignment="1">
      <alignment horizontal="center" vertical="center" wrapText="1"/>
      <protection/>
    </xf>
    <xf numFmtId="165" fontId="4" fillId="0" borderId="66" xfId="55" applyNumberFormat="1" applyFont="1" applyFill="1" applyBorder="1" applyAlignment="1">
      <alignment horizontal="center" vertical="center" wrapText="1"/>
      <protection/>
    </xf>
    <xf numFmtId="165" fontId="4" fillId="0" borderId="67" xfId="55" applyNumberFormat="1" applyFont="1" applyFill="1" applyBorder="1" applyAlignment="1">
      <alignment horizontal="center" vertical="center" wrapText="1"/>
      <protection/>
    </xf>
    <xf numFmtId="164" fontId="4" fillId="0" borderId="41" xfId="55" applyNumberFormat="1" applyFont="1" applyFill="1" applyBorder="1" applyAlignment="1">
      <alignment horizontal="center" vertical="center" textRotation="90" wrapText="1"/>
      <protection/>
    </xf>
    <xf numFmtId="164" fontId="4" fillId="0" borderId="59" xfId="55" applyNumberFormat="1" applyFont="1" applyFill="1" applyBorder="1" applyAlignment="1">
      <alignment horizontal="center" vertical="center" textRotation="90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66" xfId="55" applyFont="1" applyFill="1" applyBorder="1" applyAlignment="1">
      <alignment horizontal="center" vertical="center" wrapText="1"/>
      <protection/>
    </xf>
    <xf numFmtId="0" fontId="10" fillId="0" borderId="0" xfId="59" applyFont="1" applyBorder="1" applyAlignment="1">
      <alignment horizontal="center"/>
      <protection/>
    </xf>
    <xf numFmtId="0" fontId="4" fillId="0" borderId="44" xfId="59" applyFont="1" applyBorder="1" applyAlignment="1">
      <alignment horizontal="center"/>
      <protection/>
    </xf>
    <xf numFmtId="0" fontId="4" fillId="0" borderId="24" xfId="59" applyFont="1" applyBorder="1" applyAlignment="1">
      <alignment horizontal="center"/>
      <protection/>
    </xf>
    <xf numFmtId="0" fontId="4" fillId="0" borderId="64" xfId="59" applyFont="1" applyBorder="1" applyAlignment="1">
      <alignment horizontal="center"/>
      <protection/>
    </xf>
    <xf numFmtId="164" fontId="12" fillId="0" borderId="40" xfId="59" applyNumberFormat="1" applyFont="1" applyFill="1" applyBorder="1" applyAlignment="1">
      <alignment horizontal="center" vertical="center" wrapText="1"/>
      <protection/>
    </xf>
    <xf numFmtId="164" fontId="12" fillId="0" borderId="24" xfId="59" applyNumberFormat="1" applyFont="1" applyFill="1" applyBorder="1" applyAlignment="1">
      <alignment horizontal="center" vertical="center" wrapText="1"/>
      <protection/>
    </xf>
    <xf numFmtId="164" fontId="12" fillId="0" borderId="64" xfId="59" applyNumberFormat="1" applyFont="1" applyFill="1" applyBorder="1" applyAlignment="1">
      <alignment horizontal="center" vertical="center" wrapText="1"/>
      <protection/>
    </xf>
    <xf numFmtId="164" fontId="12" fillId="0" borderId="47" xfId="59" applyNumberFormat="1" applyFont="1" applyFill="1" applyBorder="1" applyAlignment="1">
      <alignment horizontal="center" vertical="center" wrapText="1"/>
      <protection/>
    </xf>
    <xf numFmtId="164" fontId="12" fillId="0" borderId="56" xfId="59" applyNumberFormat="1" applyFont="1" applyFill="1" applyBorder="1" applyAlignment="1">
      <alignment horizontal="center" vertical="center" wrapText="1"/>
      <protection/>
    </xf>
    <xf numFmtId="164" fontId="12" fillId="0" borderId="14" xfId="59" applyNumberFormat="1" applyFont="1" applyFill="1" applyBorder="1" applyAlignment="1">
      <alignment horizontal="center" vertical="center" wrapText="1"/>
      <protection/>
    </xf>
    <xf numFmtId="164" fontId="12" fillId="0" borderId="34" xfId="59" applyNumberFormat="1" applyFont="1" applyFill="1" applyBorder="1" applyAlignment="1">
      <alignment horizontal="center" vertical="center" wrapText="1"/>
      <protection/>
    </xf>
    <xf numFmtId="164" fontId="12" fillId="0" borderId="54" xfId="59" applyNumberFormat="1" applyFont="1" applyFill="1" applyBorder="1" applyAlignment="1">
      <alignment horizontal="center" vertical="center" wrapText="1"/>
      <protection/>
    </xf>
    <xf numFmtId="164" fontId="12" fillId="0" borderId="46" xfId="59" applyNumberFormat="1" applyFont="1" applyFill="1" applyBorder="1" applyAlignment="1">
      <alignment horizontal="center" vertical="center" wrapText="1"/>
      <protection/>
    </xf>
    <xf numFmtId="0" fontId="12" fillId="0" borderId="47" xfId="59" applyFont="1" applyFill="1" applyBorder="1" applyAlignment="1">
      <alignment horizontal="center" vertical="center" wrapText="1"/>
      <protection/>
    </xf>
    <xf numFmtId="0" fontId="12" fillId="0" borderId="46" xfId="59" applyFont="1" applyFill="1" applyBorder="1" applyAlignment="1">
      <alignment horizontal="center" vertical="center" wrapText="1"/>
      <protection/>
    </xf>
    <xf numFmtId="165" fontId="12" fillId="0" borderId="47" xfId="59" applyNumberFormat="1" applyFont="1" applyFill="1" applyBorder="1" applyAlignment="1">
      <alignment horizontal="center" vertical="center" wrapText="1"/>
      <protection/>
    </xf>
    <xf numFmtId="165" fontId="12" fillId="0" borderId="41" xfId="59" applyNumberFormat="1" applyFont="1" applyFill="1" applyBorder="1" applyAlignment="1">
      <alignment horizontal="center" vertical="center" wrapText="1"/>
      <protection/>
    </xf>
    <xf numFmtId="165" fontId="12" fillId="0" borderId="46" xfId="59" applyNumberFormat="1" applyFont="1" applyFill="1" applyBorder="1" applyAlignment="1">
      <alignment horizontal="center" vertical="center" wrapText="1"/>
      <protection/>
    </xf>
    <xf numFmtId="9" fontId="10" fillId="35" borderId="68" xfId="59" applyNumberFormat="1" applyFont="1" applyFill="1" applyBorder="1" applyAlignment="1">
      <alignment horizontal="center" vertical="center"/>
      <protection/>
    </xf>
    <xf numFmtId="9" fontId="10" fillId="35" borderId="17" xfId="59" applyNumberFormat="1" applyFont="1" applyFill="1" applyBorder="1" applyAlignment="1">
      <alignment horizontal="center" vertical="center"/>
      <protection/>
    </xf>
    <xf numFmtId="9" fontId="10" fillId="35" borderId="69" xfId="59" applyNumberFormat="1" applyFont="1" applyFill="1" applyBorder="1" applyAlignment="1">
      <alignment horizontal="center" vertical="center"/>
      <protection/>
    </xf>
    <xf numFmtId="9" fontId="10" fillId="0" borderId="68" xfId="59" applyNumberFormat="1" applyFont="1" applyFill="1" applyBorder="1" applyAlignment="1">
      <alignment horizontal="center" vertical="center"/>
      <protection/>
    </xf>
    <xf numFmtId="9" fontId="10" fillId="0" borderId="17" xfId="59" applyNumberFormat="1" applyFont="1" applyFill="1" applyBorder="1" applyAlignment="1">
      <alignment horizontal="center" vertical="center"/>
      <protection/>
    </xf>
    <xf numFmtId="9" fontId="10" fillId="0" borderId="69" xfId="59" applyNumberFormat="1" applyFont="1" applyFill="1" applyBorder="1" applyAlignment="1">
      <alignment horizontal="center" vertical="center"/>
      <protection/>
    </xf>
    <xf numFmtId="0" fontId="6" fillId="35" borderId="70" xfId="59" applyFont="1" applyFill="1" applyBorder="1" applyAlignment="1">
      <alignment horizontal="center" vertical="center" wrapText="1"/>
      <protection/>
    </xf>
    <xf numFmtId="0" fontId="6" fillId="35" borderId="71" xfId="59" applyFont="1" applyFill="1" applyBorder="1" applyAlignment="1">
      <alignment horizontal="center" vertical="center" wrapText="1"/>
      <protection/>
    </xf>
    <xf numFmtId="0" fontId="6" fillId="0" borderId="70" xfId="59" applyFont="1" applyFill="1" applyBorder="1" applyAlignment="1">
      <alignment horizontal="center" vertical="center" wrapText="1"/>
      <protection/>
    </xf>
    <xf numFmtId="0" fontId="6" fillId="0" borderId="71" xfId="59" applyFont="1" applyFill="1" applyBorder="1" applyAlignment="1">
      <alignment horizontal="center" vertical="center" wrapText="1"/>
      <protection/>
    </xf>
    <xf numFmtId="0" fontId="6" fillId="35" borderId="44" xfId="59" applyFont="1" applyFill="1" applyBorder="1" applyAlignment="1">
      <alignment horizontal="center" vertical="center" wrapText="1"/>
      <protection/>
    </xf>
    <xf numFmtId="0" fontId="6" fillId="35" borderId="64" xfId="59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/>
      <protection/>
    </xf>
    <xf numFmtId="0" fontId="6" fillId="35" borderId="66" xfId="59" applyFont="1" applyFill="1" applyBorder="1" applyAlignment="1">
      <alignment horizontal="center" vertical="center" wrapText="1"/>
      <protection/>
    </xf>
    <xf numFmtId="0" fontId="6" fillId="35" borderId="72" xfId="59" applyFont="1" applyFill="1" applyBorder="1" applyAlignment="1">
      <alignment horizontal="center" vertical="center" wrapText="1"/>
      <protection/>
    </xf>
    <xf numFmtId="0" fontId="6" fillId="0" borderId="65" xfId="59" applyFont="1" applyFill="1" applyBorder="1" applyAlignment="1">
      <alignment horizontal="center" vertical="center" wrapText="1"/>
      <protection/>
    </xf>
    <xf numFmtId="0" fontId="6" fillId="0" borderId="73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8" fillId="0" borderId="37" xfId="59" applyFont="1" applyFill="1" applyBorder="1" applyAlignment="1">
      <alignment horizontal="center" vertical="center" wrapText="1"/>
      <protection/>
    </xf>
    <xf numFmtId="0" fontId="6" fillId="0" borderId="67" xfId="59" applyFont="1" applyFill="1" applyBorder="1" applyAlignment="1">
      <alignment horizontal="center" vertical="center" wrapText="1"/>
      <protection/>
    </xf>
    <xf numFmtId="0" fontId="6" fillId="0" borderId="74" xfId="59" applyFont="1" applyFill="1" applyBorder="1" applyAlignment="1">
      <alignment horizontal="center" vertical="center" wrapText="1"/>
      <protection/>
    </xf>
    <xf numFmtId="0" fontId="4" fillId="0" borderId="0" xfId="59" applyFont="1" applyBorder="1" applyAlignment="1">
      <alignment horizontal="center" vertical="center" wrapText="1"/>
      <protection/>
    </xf>
    <xf numFmtId="164" fontId="4" fillId="0" borderId="41" xfId="59" applyNumberFormat="1" applyFont="1" applyFill="1" applyBorder="1" applyAlignment="1">
      <alignment horizontal="center" vertical="center" wrapText="1"/>
      <protection/>
    </xf>
    <xf numFmtId="164" fontId="4" fillId="0" borderId="26" xfId="59" applyNumberFormat="1" applyFont="1" applyFill="1" applyBorder="1" applyAlignment="1">
      <alignment horizontal="center" vertical="center" wrapText="1"/>
      <protection/>
    </xf>
    <xf numFmtId="0" fontId="4" fillId="36" borderId="18" xfId="59" applyFont="1" applyFill="1" applyBorder="1" applyAlignment="1">
      <alignment horizontal="center" vertical="center" wrapText="1"/>
      <protection/>
    </xf>
    <xf numFmtId="0" fontId="4" fillId="36" borderId="66" xfId="59" applyFont="1" applyFill="1" applyBorder="1" applyAlignment="1">
      <alignment horizontal="center" vertical="center" wrapText="1"/>
      <protection/>
    </xf>
    <xf numFmtId="0" fontId="4" fillId="36" borderId="16" xfId="59" applyFont="1" applyFill="1" applyBorder="1" applyAlignment="1">
      <alignment horizontal="center" vertical="center" wrapText="1"/>
      <protection/>
    </xf>
    <xf numFmtId="165" fontId="4" fillId="0" borderId="18" xfId="59" applyNumberFormat="1" applyFont="1" applyFill="1" applyBorder="1" applyAlignment="1">
      <alignment horizontal="center" vertical="center" wrapText="1"/>
      <protection/>
    </xf>
    <xf numFmtId="165" fontId="4" fillId="0" borderId="66" xfId="59" applyNumberFormat="1" applyFont="1" applyFill="1" applyBorder="1" applyAlignment="1">
      <alignment horizontal="center" vertical="center" wrapText="1"/>
      <protection/>
    </xf>
    <xf numFmtId="165" fontId="4" fillId="0" borderId="67" xfId="59" applyNumberFormat="1" applyFont="1" applyFill="1" applyBorder="1" applyAlignment="1">
      <alignment horizontal="center" vertical="center" wrapText="1"/>
      <protection/>
    </xf>
    <xf numFmtId="0" fontId="8" fillId="0" borderId="21" xfId="59" applyFont="1" applyBorder="1" applyAlignment="1">
      <alignment horizontal="center" vertical="center" wrapText="1"/>
      <protection/>
    </xf>
    <xf numFmtId="0" fontId="8" fillId="0" borderId="22" xfId="59" applyFont="1" applyBorder="1" applyAlignment="1">
      <alignment horizontal="center" vertical="center" wrapText="1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Fill="1" applyBorder="1" applyAlignment="1">
      <alignment horizontal="left" vertical="center" wrapText="1"/>
      <protection/>
    </xf>
    <xf numFmtId="0" fontId="4" fillId="36" borderId="41" xfId="59" applyFont="1" applyFill="1" applyBorder="1" applyAlignment="1">
      <alignment horizontal="center" vertical="center" wrapText="1"/>
      <protection/>
    </xf>
    <xf numFmtId="0" fontId="4" fillId="36" borderId="26" xfId="59" applyFont="1" applyFill="1" applyBorder="1" applyAlignment="1">
      <alignment horizontal="center" vertical="center" wrapText="1"/>
      <protection/>
    </xf>
    <xf numFmtId="0" fontId="4" fillId="0" borderId="54" xfId="59" applyFont="1" applyBorder="1" applyAlignment="1">
      <alignment horizontal="center"/>
      <protection/>
    </xf>
    <xf numFmtId="0" fontId="4" fillId="0" borderId="53" xfId="59" applyFont="1" applyBorder="1" applyAlignment="1">
      <alignment horizontal="center"/>
      <protection/>
    </xf>
    <xf numFmtId="0" fontId="6" fillId="0" borderId="41" xfId="59" applyFont="1" applyFill="1" applyBorder="1" applyAlignment="1">
      <alignment horizontal="center" vertical="center" wrapText="1"/>
      <protection/>
    </xf>
    <xf numFmtId="0" fontId="6" fillId="0" borderId="26" xfId="59" applyFont="1" applyFill="1" applyBorder="1" applyAlignment="1">
      <alignment horizontal="center" vertical="center" wrapText="1"/>
      <protection/>
    </xf>
    <xf numFmtId="0" fontId="3" fillId="0" borderId="0" xfId="59" applyFont="1" applyBorder="1" applyAlignment="1">
      <alignment horizontal="center"/>
      <protection/>
    </xf>
    <xf numFmtId="0" fontId="3" fillId="34" borderId="21" xfId="59" applyFont="1" applyFill="1" applyBorder="1" applyAlignment="1">
      <alignment horizontal="center" vertical="center" wrapText="1"/>
      <protection/>
    </xf>
    <xf numFmtId="0" fontId="3" fillId="34" borderId="37" xfId="59" applyFont="1" applyFill="1" applyBorder="1" applyAlignment="1">
      <alignment horizontal="center" vertical="center" wrapText="1"/>
      <protection/>
    </xf>
    <xf numFmtId="0" fontId="3" fillId="34" borderId="48" xfId="59" applyFont="1" applyFill="1" applyBorder="1" applyAlignment="1">
      <alignment horizontal="center" vertical="center" wrapText="1"/>
      <protection/>
    </xf>
    <xf numFmtId="0" fontId="4" fillId="34" borderId="41" xfId="59" applyFont="1" applyFill="1" applyBorder="1" applyAlignment="1">
      <alignment horizontal="center" vertical="center" wrapText="1"/>
      <protection/>
    </xf>
    <xf numFmtId="0" fontId="4" fillId="34" borderId="26" xfId="59" applyFont="1" applyFill="1" applyBorder="1" applyAlignment="1">
      <alignment horizontal="center" vertical="center" wrapText="1"/>
      <protection/>
    </xf>
    <xf numFmtId="0" fontId="3" fillId="36" borderId="21" xfId="59" applyFont="1" applyFill="1" applyBorder="1" applyAlignment="1">
      <alignment horizontal="center" vertical="center" wrapText="1"/>
      <protection/>
    </xf>
    <xf numFmtId="0" fontId="3" fillId="36" borderId="37" xfId="59" applyFont="1" applyFill="1" applyBorder="1" applyAlignment="1">
      <alignment horizontal="center" vertical="center" wrapText="1"/>
      <protection/>
    </xf>
    <xf numFmtId="0" fontId="3" fillId="36" borderId="48" xfId="59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4.00390625" style="4" customWidth="1"/>
    <col min="2" max="2" width="16.421875" style="4" customWidth="1"/>
    <col min="3" max="3" width="14.140625" style="14" hidden="1" customWidth="1"/>
    <col min="4" max="4" width="12.140625" style="14" customWidth="1"/>
    <col min="5" max="5" width="19.140625" style="14" customWidth="1"/>
    <col min="6" max="6" width="20.421875" style="14" customWidth="1"/>
    <col min="7" max="7" width="19.421875" style="14" customWidth="1"/>
    <col min="8" max="8" width="15.7109375" style="14" customWidth="1"/>
    <col min="9" max="9" width="18.140625" style="15" customWidth="1"/>
    <col min="10" max="10" width="8.140625" style="15" customWidth="1"/>
    <col min="11" max="11" width="7.140625" style="16" customWidth="1"/>
    <col min="12" max="12" width="7.421875" style="16" customWidth="1"/>
    <col min="13" max="13" width="6.57421875" style="16" customWidth="1"/>
    <col min="14" max="14" width="5.57421875" style="16" customWidth="1"/>
    <col min="15" max="15" width="5.421875" style="16" customWidth="1"/>
    <col min="16" max="16" width="5.28125" style="16" customWidth="1"/>
    <col min="17" max="17" width="9.7109375" style="16" customWidth="1"/>
    <col min="18" max="18" width="7.8515625" style="16" customWidth="1"/>
    <col min="19" max="19" width="8.57421875" style="16" customWidth="1"/>
    <col min="20" max="20" width="8.8515625" style="16" customWidth="1"/>
    <col min="21" max="16384" width="9.140625" style="4" customWidth="1"/>
  </cols>
  <sheetData>
    <row r="1" spans="1:20" s="1" customFormat="1" ht="27.75" customHeight="1">
      <c r="A1" s="251" t="s">
        <v>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</row>
    <row r="2" spans="1:21" s="1" customFormat="1" ht="39.75" customHeight="1" thickBot="1">
      <c r="A2" s="252" t="s">
        <v>34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"/>
    </row>
    <row r="3" spans="1:21" ht="111.75" customHeight="1">
      <c r="A3" s="253" t="s">
        <v>2</v>
      </c>
      <c r="B3" s="255" t="s">
        <v>3</v>
      </c>
      <c r="C3" s="257" t="s">
        <v>4</v>
      </c>
      <c r="D3" s="257" t="s">
        <v>4</v>
      </c>
      <c r="E3" s="259" t="s">
        <v>36</v>
      </c>
      <c r="F3" s="259" t="s">
        <v>5</v>
      </c>
      <c r="G3" s="259" t="s">
        <v>6</v>
      </c>
      <c r="H3" s="259" t="s">
        <v>7</v>
      </c>
      <c r="I3" s="259" t="s">
        <v>8</v>
      </c>
      <c r="J3" s="264" t="s">
        <v>43</v>
      </c>
      <c r="K3" s="266" t="s">
        <v>9</v>
      </c>
      <c r="L3" s="267"/>
      <c r="M3" s="267"/>
      <c r="N3" s="267"/>
      <c r="O3" s="267"/>
      <c r="P3" s="267"/>
      <c r="Q3" s="267"/>
      <c r="R3" s="261" t="s">
        <v>0</v>
      </c>
      <c r="S3" s="262"/>
      <c r="T3" s="263"/>
      <c r="U3" s="3"/>
    </row>
    <row r="4" spans="1:20" ht="34.5" customHeight="1" thickBot="1">
      <c r="A4" s="254"/>
      <c r="B4" s="256"/>
      <c r="C4" s="258"/>
      <c r="D4" s="258"/>
      <c r="E4" s="260"/>
      <c r="F4" s="260"/>
      <c r="G4" s="260"/>
      <c r="H4" s="260"/>
      <c r="I4" s="260"/>
      <c r="J4" s="265"/>
      <c r="K4" s="5" t="s">
        <v>10</v>
      </c>
      <c r="L4" s="6" t="s">
        <v>11</v>
      </c>
      <c r="M4" s="6" t="s">
        <v>38</v>
      </c>
      <c r="N4" s="6" t="s">
        <v>12</v>
      </c>
      <c r="O4" s="6" t="s">
        <v>13</v>
      </c>
      <c r="P4" s="6" t="s">
        <v>14</v>
      </c>
      <c r="Q4" s="7" t="s">
        <v>15</v>
      </c>
      <c r="R4" s="48" t="s">
        <v>16</v>
      </c>
      <c r="S4" s="46" t="s">
        <v>17</v>
      </c>
      <c r="T4" s="47" t="s">
        <v>18</v>
      </c>
    </row>
    <row r="5" spans="1:21" ht="39.75" customHeight="1">
      <c r="A5" s="59">
        <v>1</v>
      </c>
      <c r="B5" s="8" t="s">
        <v>19</v>
      </c>
      <c r="C5" s="18">
        <v>959133.7</v>
      </c>
      <c r="D5" s="169">
        <f>C5/10000</f>
        <v>95.91337</v>
      </c>
      <c r="E5" s="170">
        <v>54397550.25</v>
      </c>
      <c r="F5" s="170">
        <v>61870555.839999996</v>
      </c>
      <c r="G5" s="170">
        <v>74175950.65</v>
      </c>
      <c r="H5" s="171">
        <f>F5-G5</f>
        <v>-12305394.81000001</v>
      </c>
      <c r="I5" s="172"/>
      <c r="J5" s="173">
        <f>F5/G5*100</f>
        <v>83.41053306069087</v>
      </c>
      <c r="K5" s="174">
        <v>66</v>
      </c>
      <c r="L5" s="174">
        <v>88</v>
      </c>
      <c r="M5" s="174">
        <v>8</v>
      </c>
      <c r="N5" s="174"/>
      <c r="O5" s="174"/>
      <c r="P5" s="174">
        <v>2</v>
      </c>
      <c r="Q5" s="175">
        <f aca="true" t="shared" si="0" ref="Q5:Q14">T5+S5+R5</f>
        <v>164</v>
      </c>
      <c r="R5" s="176"/>
      <c r="S5" s="177">
        <v>50</v>
      </c>
      <c r="T5" s="178">
        <v>114</v>
      </c>
      <c r="U5" s="9"/>
    </row>
    <row r="6" spans="1:21" ht="39.75" customHeight="1">
      <c r="A6" s="60">
        <v>2</v>
      </c>
      <c r="B6" s="10" t="s">
        <v>20</v>
      </c>
      <c r="C6" s="19">
        <v>4609828.800000001</v>
      </c>
      <c r="D6" s="169">
        <f aca="true" t="shared" si="1" ref="D6:D14">C6/10000</f>
        <v>460.9828800000001</v>
      </c>
      <c r="E6" s="179">
        <v>298237869.84000003</v>
      </c>
      <c r="F6" s="179">
        <v>311845754.3200002</v>
      </c>
      <c r="G6" s="179">
        <v>312662308.38</v>
      </c>
      <c r="H6" s="180">
        <f>F6-G6</f>
        <v>-816554.0599998236</v>
      </c>
      <c r="I6" s="172"/>
      <c r="J6" s="173">
        <f aca="true" t="shared" si="2" ref="J6:J15">F6/G6*100</f>
        <v>99.73883834472065</v>
      </c>
      <c r="K6" s="181">
        <v>290</v>
      </c>
      <c r="L6" s="181">
        <v>151</v>
      </c>
      <c r="M6" s="181">
        <v>15</v>
      </c>
      <c r="N6" s="181"/>
      <c r="O6" s="181"/>
      <c r="P6" s="181"/>
      <c r="Q6" s="175">
        <f t="shared" si="0"/>
        <v>456</v>
      </c>
      <c r="R6" s="176"/>
      <c r="S6" s="177">
        <v>24</v>
      </c>
      <c r="T6" s="178">
        <v>432</v>
      </c>
      <c r="U6" s="9"/>
    </row>
    <row r="7" spans="1:21" ht="39.75" customHeight="1">
      <c r="A7" s="60">
        <v>3</v>
      </c>
      <c r="B7" s="11" t="s">
        <v>21</v>
      </c>
      <c r="C7" s="19">
        <v>4116082.8</v>
      </c>
      <c r="D7" s="169">
        <f t="shared" si="1"/>
        <v>411.60828</v>
      </c>
      <c r="E7" s="179">
        <v>119840626.0187</v>
      </c>
      <c r="F7" s="179">
        <v>98687456.69999999</v>
      </c>
      <c r="G7" s="179">
        <v>143843589.9187</v>
      </c>
      <c r="H7" s="180">
        <f>F7-G7</f>
        <v>-45156133.21870002</v>
      </c>
      <c r="I7" s="172"/>
      <c r="J7" s="173">
        <f t="shared" si="2"/>
        <v>68.60747618700135</v>
      </c>
      <c r="K7" s="174">
        <v>63</v>
      </c>
      <c r="L7" s="174">
        <v>95</v>
      </c>
      <c r="M7" s="174">
        <v>8</v>
      </c>
      <c r="N7" s="174"/>
      <c r="O7" s="174"/>
      <c r="P7" s="174">
        <v>1</v>
      </c>
      <c r="Q7" s="175">
        <f t="shared" si="0"/>
        <v>167</v>
      </c>
      <c r="R7" s="176">
        <v>1</v>
      </c>
      <c r="S7" s="177">
        <v>25</v>
      </c>
      <c r="T7" s="178">
        <v>141</v>
      </c>
      <c r="U7" s="9"/>
    </row>
    <row r="8" spans="1:21" ht="39.75" customHeight="1">
      <c r="A8" s="60">
        <v>4</v>
      </c>
      <c r="B8" s="10" t="s">
        <v>23</v>
      </c>
      <c r="C8" s="19">
        <v>539079.6000000002</v>
      </c>
      <c r="D8" s="169">
        <f>C8/10000</f>
        <v>53.907960000000024</v>
      </c>
      <c r="E8" s="179">
        <v>31132939.57999999</v>
      </c>
      <c r="F8" s="179">
        <v>38679057.3</v>
      </c>
      <c r="G8" s="179">
        <v>50565584.949999966</v>
      </c>
      <c r="H8" s="180">
        <f>F8-G8</f>
        <v>-11886527.649999969</v>
      </c>
      <c r="I8" s="172"/>
      <c r="J8" s="173">
        <f>F8/G8*100</f>
        <v>76.49285049949773</v>
      </c>
      <c r="K8" s="181">
        <v>80</v>
      </c>
      <c r="L8" s="181">
        <v>35</v>
      </c>
      <c r="M8" s="181">
        <v>4</v>
      </c>
      <c r="N8" s="181">
        <v>113</v>
      </c>
      <c r="O8" s="181"/>
      <c r="P8" s="181">
        <v>2</v>
      </c>
      <c r="Q8" s="175">
        <f>T8+S8+R8</f>
        <v>234</v>
      </c>
      <c r="R8" s="184">
        <v>48</v>
      </c>
      <c r="S8" s="185">
        <v>12</v>
      </c>
      <c r="T8" s="186">
        <v>174</v>
      </c>
      <c r="U8" s="9"/>
    </row>
    <row r="9" spans="1:21" ht="39.75" customHeight="1">
      <c r="A9" s="60">
        <v>5</v>
      </c>
      <c r="B9" s="11" t="s">
        <v>25</v>
      </c>
      <c r="C9" s="19">
        <v>188013.8</v>
      </c>
      <c r="D9" s="169">
        <f>C9/10000</f>
        <v>18.801379999999998</v>
      </c>
      <c r="E9" s="179">
        <v>49325803.085999995</v>
      </c>
      <c r="F9" s="179">
        <v>54031412.175000004</v>
      </c>
      <c r="G9" s="179">
        <v>52429166.2</v>
      </c>
      <c r="H9" s="172"/>
      <c r="I9" s="182">
        <f>F9-G9</f>
        <v>1602245.9750000015</v>
      </c>
      <c r="J9" s="173">
        <f>F9/G9*100</f>
        <v>103.05602032442775</v>
      </c>
      <c r="K9" s="183">
        <v>124</v>
      </c>
      <c r="L9" s="183">
        <v>19</v>
      </c>
      <c r="M9" s="183">
        <v>9</v>
      </c>
      <c r="N9" s="183"/>
      <c r="O9" s="183"/>
      <c r="P9" s="183">
        <v>3</v>
      </c>
      <c r="Q9" s="175">
        <f>T9+S9+R9</f>
        <v>155</v>
      </c>
      <c r="R9" s="176">
        <v>4</v>
      </c>
      <c r="S9" s="177">
        <v>5</v>
      </c>
      <c r="T9" s="178">
        <v>146</v>
      </c>
      <c r="U9" s="9"/>
    </row>
    <row r="10" spans="1:21" ht="39.75" customHeight="1">
      <c r="A10" s="60">
        <v>6</v>
      </c>
      <c r="B10" s="11" t="s">
        <v>24</v>
      </c>
      <c r="C10" s="19">
        <v>13048919.71</v>
      </c>
      <c r="D10" s="169">
        <f t="shared" si="1"/>
        <v>1304.891971</v>
      </c>
      <c r="E10" s="179">
        <v>1455582608.142</v>
      </c>
      <c r="F10" s="179">
        <v>2123494570.278</v>
      </c>
      <c r="G10" s="179">
        <v>1144726774.1474998</v>
      </c>
      <c r="H10" s="172"/>
      <c r="I10" s="182">
        <f>F10-G10</f>
        <v>978767796.1305003</v>
      </c>
      <c r="J10" s="173">
        <f t="shared" si="2"/>
        <v>185.50230659708362</v>
      </c>
      <c r="K10" s="174">
        <v>497</v>
      </c>
      <c r="L10" s="174">
        <v>212</v>
      </c>
      <c r="M10" s="174">
        <v>13</v>
      </c>
      <c r="N10" s="174">
        <v>9</v>
      </c>
      <c r="O10" s="174"/>
      <c r="P10" s="174"/>
      <c r="Q10" s="175">
        <f t="shared" si="0"/>
        <v>731</v>
      </c>
      <c r="R10" s="176">
        <v>90</v>
      </c>
      <c r="S10" s="177">
        <v>69</v>
      </c>
      <c r="T10" s="178">
        <v>572</v>
      </c>
      <c r="U10" s="9"/>
    </row>
    <row r="11" spans="1:21" ht="39.75" customHeight="1">
      <c r="A11" s="60">
        <v>7</v>
      </c>
      <c r="B11" s="11" t="s">
        <v>22</v>
      </c>
      <c r="C11" s="19">
        <v>352632.11</v>
      </c>
      <c r="D11" s="169">
        <f>C11/10000</f>
        <v>35.263211</v>
      </c>
      <c r="E11" s="179">
        <v>75388309.90000002</v>
      </c>
      <c r="F11" s="179">
        <v>117201724.27799997</v>
      </c>
      <c r="G11" s="179">
        <v>71157093.36000001</v>
      </c>
      <c r="H11" s="172"/>
      <c r="I11" s="182">
        <f>F11-G11</f>
        <v>46044630.91799995</v>
      </c>
      <c r="J11" s="173">
        <f>F11/G11*100</f>
        <v>164.70842012201038</v>
      </c>
      <c r="K11" s="174">
        <v>168</v>
      </c>
      <c r="L11" s="174">
        <v>10</v>
      </c>
      <c r="M11" s="174">
        <v>5</v>
      </c>
      <c r="N11" s="174"/>
      <c r="O11" s="174"/>
      <c r="P11" s="174"/>
      <c r="Q11" s="175">
        <f>T11+S11+R11</f>
        <v>183</v>
      </c>
      <c r="R11" s="176">
        <v>2</v>
      </c>
      <c r="S11" s="177">
        <v>15</v>
      </c>
      <c r="T11" s="178">
        <v>166</v>
      </c>
      <c r="U11" s="9"/>
    </row>
    <row r="12" spans="1:21" ht="39.75" customHeight="1">
      <c r="A12" s="60">
        <v>8</v>
      </c>
      <c r="B12" s="11" t="s">
        <v>26</v>
      </c>
      <c r="C12" s="19">
        <v>419903.8</v>
      </c>
      <c r="D12" s="169">
        <f t="shared" si="1"/>
        <v>41.99038</v>
      </c>
      <c r="E12" s="179">
        <v>38308296</v>
      </c>
      <c r="F12" s="179">
        <v>43203556.959999986</v>
      </c>
      <c r="G12" s="179">
        <v>30523764.4</v>
      </c>
      <c r="H12" s="172"/>
      <c r="I12" s="182">
        <f>F12-G12</f>
        <v>12679792.559999987</v>
      </c>
      <c r="J12" s="173">
        <f t="shared" si="2"/>
        <v>141.5407234633222</v>
      </c>
      <c r="K12" s="174">
        <v>47</v>
      </c>
      <c r="L12" s="174">
        <v>27</v>
      </c>
      <c r="M12" s="174">
        <v>2</v>
      </c>
      <c r="N12" s="174"/>
      <c r="O12" s="174"/>
      <c r="P12" s="174"/>
      <c r="Q12" s="175">
        <f t="shared" si="0"/>
        <v>76</v>
      </c>
      <c r="R12" s="176"/>
      <c r="S12" s="177">
        <v>11</v>
      </c>
      <c r="T12" s="178">
        <v>65</v>
      </c>
      <c r="U12" s="9"/>
    </row>
    <row r="13" spans="1:21" ht="39.75" customHeight="1">
      <c r="A13" s="60">
        <v>9</v>
      </c>
      <c r="B13" s="11" t="s">
        <v>27</v>
      </c>
      <c r="C13" s="19">
        <v>636081.9</v>
      </c>
      <c r="D13" s="169">
        <f t="shared" si="1"/>
        <v>63.60819</v>
      </c>
      <c r="E13" s="179">
        <v>52550346.029999994</v>
      </c>
      <c r="F13" s="179">
        <v>57151067.95999999</v>
      </c>
      <c r="G13" s="179">
        <v>66604695.779999994</v>
      </c>
      <c r="H13" s="180">
        <f>F13-G13</f>
        <v>-9453627.82</v>
      </c>
      <c r="I13" s="172"/>
      <c r="J13" s="173">
        <f t="shared" si="2"/>
        <v>85.8063643872408</v>
      </c>
      <c r="K13" s="174">
        <v>55</v>
      </c>
      <c r="L13" s="174">
        <v>40</v>
      </c>
      <c r="M13" s="174"/>
      <c r="N13" s="174"/>
      <c r="O13" s="174"/>
      <c r="P13" s="174"/>
      <c r="Q13" s="175">
        <f t="shared" si="0"/>
        <v>95</v>
      </c>
      <c r="R13" s="176"/>
      <c r="S13" s="177">
        <v>14</v>
      </c>
      <c r="T13" s="178">
        <v>81</v>
      </c>
      <c r="U13" s="9"/>
    </row>
    <row r="14" spans="1:21" ht="39.75" customHeight="1" thickBot="1">
      <c r="A14" s="61">
        <v>10</v>
      </c>
      <c r="B14" s="12" t="s">
        <v>28</v>
      </c>
      <c r="C14" s="20">
        <v>187930.72</v>
      </c>
      <c r="D14" s="187">
        <f t="shared" si="1"/>
        <v>18.793072</v>
      </c>
      <c r="E14" s="188">
        <v>349200</v>
      </c>
      <c r="F14" s="188">
        <v>382777.5</v>
      </c>
      <c r="G14" s="188">
        <v>349200</v>
      </c>
      <c r="H14" s="189"/>
      <c r="I14" s="190">
        <f>F14-G14</f>
        <v>33577.5</v>
      </c>
      <c r="J14" s="191">
        <f t="shared" si="2"/>
        <v>109.6155498281787</v>
      </c>
      <c r="K14" s="192">
        <v>107</v>
      </c>
      <c r="L14" s="192">
        <v>16</v>
      </c>
      <c r="M14" s="192"/>
      <c r="N14" s="192"/>
      <c r="O14" s="192"/>
      <c r="P14" s="192"/>
      <c r="Q14" s="193">
        <f t="shared" si="0"/>
        <v>123</v>
      </c>
      <c r="R14" s="194"/>
      <c r="S14" s="195">
        <v>1</v>
      </c>
      <c r="T14" s="196">
        <v>122</v>
      </c>
      <c r="U14" s="9"/>
    </row>
    <row r="15" spans="1:22" s="13" customFormat="1" ht="39.75" customHeight="1" thickBot="1">
      <c r="A15" s="249" t="s">
        <v>29</v>
      </c>
      <c r="B15" s="250"/>
      <c r="C15" s="62" t="e">
        <f>C5+C6+C7+#REF!+C8+C10+C11+C12+C13+C14</f>
        <v>#REF!</v>
      </c>
      <c r="D15" s="197">
        <f aca="true" t="shared" si="3" ref="D15:I15">SUM(D5:D14)</f>
        <v>2505.7606940000005</v>
      </c>
      <c r="E15" s="198">
        <f t="shared" si="3"/>
        <v>2175113548.8467</v>
      </c>
      <c r="F15" s="198">
        <f t="shared" si="3"/>
        <v>2906547933.3110003</v>
      </c>
      <c r="G15" s="198">
        <f t="shared" si="3"/>
        <v>1947038127.7861998</v>
      </c>
      <c r="H15" s="198">
        <f t="shared" si="3"/>
        <v>-79618237.55869982</v>
      </c>
      <c r="I15" s="198">
        <f t="shared" si="3"/>
        <v>1039128043.0835003</v>
      </c>
      <c r="J15" s="199">
        <f t="shared" si="2"/>
        <v>149.2804836141433</v>
      </c>
      <c r="K15" s="200">
        <f>SUM(K5:K14)</f>
        <v>1497</v>
      </c>
      <c r="L15" s="200">
        <f aca="true" t="shared" si="4" ref="L15:T15">SUM(L5:L14)</f>
        <v>693</v>
      </c>
      <c r="M15" s="200">
        <f t="shared" si="4"/>
        <v>64</v>
      </c>
      <c r="N15" s="200">
        <f t="shared" si="4"/>
        <v>122</v>
      </c>
      <c r="O15" s="200">
        <f t="shared" si="4"/>
        <v>0</v>
      </c>
      <c r="P15" s="200">
        <f t="shared" si="4"/>
        <v>8</v>
      </c>
      <c r="Q15" s="200">
        <f t="shared" si="4"/>
        <v>2384</v>
      </c>
      <c r="R15" s="200">
        <f t="shared" si="4"/>
        <v>145</v>
      </c>
      <c r="S15" s="200">
        <f t="shared" si="4"/>
        <v>226</v>
      </c>
      <c r="T15" s="201">
        <f t="shared" si="4"/>
        <v>2013</v>
      </c>
      <c r="U15" s="9"/>
      <c r="V15" s="4"/>
    </row>
    <row r="16" spans="3:9" ht="17.25">
      <c r="C16" s="17"/>
      <c r="D16" s="17"/>
      <c r="I16" s="15">
        <f>F15-G15</f>
        <v>959509805.5248005</v>
      </c>
    </row>
    <row r="17" spans="2:7" ht="17.25">
      <c r="B17" s="248" t="s">
        <v>42</v>
      </c>
      <c r="C17" s="248"/>
      <c r="D17" s="248"/>
      <c r="E17" s="248"/>
      <c r="F17" s="248"/>
      <c r="G17" s="248"/>
    </row>
  </sheetData>
  <sheetProtection/>
  <mergeCells count="16">
    <mergeCell ref="B17:G17"/>
    <mergeCell ref="A15:B15"/>
    <mergeCell ref="A1:T1"/>
    <mergeCell ref="A2:T2"/>
    <mergeCell ref="A3:A4"/>
    <mergeCell ref="B3:B4"/>
    <mergeCell ref="C3:C4"/>
    <mergeCell ref="E3:E4"/>
    <mergeCell ref="F3:F4"/>
    <mergeCell ref="G3:G4"/>
    <mergeCell ref="H3:H4"/>
    <mergeCell ref="R3:T3"/>
    <mergeCell ref="D3:D4"/>
    <mergeCell ref="I3:I4"/>
    <mergeCell ref="J3:J4"/>
    <mergeCell ref="K3:Q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B1">
      <selection activeCell="D16" sqref="D16"/>
    </sheetView>
  </sheetViews>
  <sheetFormatPr defaultColWidth="9.140625" defaultRowHeight="15"/>
  <cols>
    <col min="1" max="1" width="3.140625" style="21" customWidth="1"/>
    <col min="2" max="2" width="16.421875" style="45" customWidth="1"/>
    <col min="3" max="3" width="8.8515625" style="21" customWidth="1"/>
    <col min="4" max="4" width="8.7109375" style="21" customWidth="1"/>
    <col min="5" max="5" width="18.140625" style="21" customWidth="1"/>
    <col min="6" max="6" width="17.140625" style="21" customWidth="1"/>
    <col min="7" max="8" width="17.7109375" style="21" customWidth="1"/>
    <col min="9" max="10" width="15.57421875" style="21" customWidth="1"/>
    <col min="11" max="11" width="9.28125" style="21" customWidth="1"/>
    <col min="12" max="12" width="10.28125" style="21" customWidth="1"/>
    <col min="13" max="13" width="8.421875" style="21" customWidth="1"/>
    <col min="14" max="14" width="8.8515625" style="21" customWidth="1"/>
    <col min="15" max="15" width="7.7109375" style="21" customWidth="1"/>
    <col min="16" max="16" width="0.13671875" style="21" hidden="1" customWidth="1"/>
    <col min="17" max="19" width="8.7109375" style="21" hidden="1" customWidth="1"/>
    <col min="20" max="20" width="8.140625" style="21" customWidth="1"/>
    <col min="21" max="21" width="8.7109375" style="21" customWidth="1"/>
    <col min="22" max="22" width="7.57421875" style="21" customWidth="1"/>
    <col min="23" max="23" width="10.00390625" style="21" bestFit="1" customWidth="1"/>
    <col min="24" max="16384" width="9.140625" style="21" customWidth="1"/>
  </cols>
  <sheetData>
    <row r="1" spans="1:22" ht="24" customHeight="1">
      <c r="A1" s="268" t="s">
        <v>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2" spans="1:22" ht="24.75" customHeight="1">
      <c r="A2" s="268" t="s">
        <v>33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</row>
    <row r="3" spans="1:22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3.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25.25" customHeight="1" thickBot="1">
      <c r="A5" s="269"/>
      <c r="B5" s="272" t="s">
        <v>3</v>
      </c>
      <c r="C5" s="275" t="s">
        <v>4</v>
      </c>
      <c r="D5" s="276"/>
      <c r="E5" s="277" t="s">
        <v>39</v>
      </c>
      <c r="F5" s="278"/>
      <c r="G5" s="275" t="s">
        <v>6</v>
      </c>
      <c r="H5" s="276"/>
      <c r="I5" s="279" t="s">
        <v>40</v>
      </c>
      <c r="J5" s="280"/>
      <c r="K5" s="281" t="s">
        <v>9</v>
      </c>
      <c r="L5" s="282"/>
      <c r="M5" s="283" t="s">
        <v>41</v>
      </c>
      <c r="N5" s="284"/>
      <c r="O5" s="284"/>
      <c r="P5" s="284"/>
      <c r="Q5" s="284"/>
      <c r="R5" s="284"/>
      <c r="S5" s="284"/>
      <c r="T5" s="284"/>
      <c r="U5" s="284"/>
      <c r="V5" s="285"/>
    </row>
    <row r="6" spans="1:22" ht="29.25" customHeight="1">
      <c r="A6" s="270"/>
      <c r="B6" s="273"/>
      <c r="C6" s="292" t="s">
        <v>30</v>
      </c>
      <c r="D6" s="294" t="s">
        <v>35</v>
      </c>
      <c r="E6" s="296" t="s">
        <v>30</v>
      </c>
      <c r="F6" s="294" t="s">
        <v>35</v>
      </c>
      <c r="G6" s="299" t="s">
        <v>30</v>
      </c>
      <c r="H6" s="301" t="s">
        <v>35</v>
      </c>
      <c r="I6" s="292" t="s">
        <v>30</v>
      </c>
      <c r="J6" s="305" t="s">
        <v>35</v>
      </c>
      <c r="K6" s="299" t="s">
        <v>30</v>
      </c>
      <c r="L6" s="294" t="s">
        <v>35</v>
      </c>
      <c r="M6" s="286" t="s">
        <v>30</v>
      </c>
      <c r="N6" s="287"/>
      <c r="O6" s="288"/>
      <c r="P6" s="26"/>
      <c r="Q6" s="27"/>
      <c r="R6" s="27"/>
      <c r="S6" s="28"/>
      <c r="T6" s="289" t="s">
        <v>35</v>
      </c>
      <c r="U6" s="290"/>
      <c r="V6" s="291"/>
    </row>
    <row r="7" spans="1:22" ht="33.75" customHeight="1" thickBot="1">
      <c r="A7" s="271"/>
      <c r="B7" s="274"/>
      <c r="C7" s="293"/>
      <c r="D7" s="295"/>
      <c r="E7" s="297"/>
      <c r="F7" s="295"/>
      <c r="G7" s="300"/>
      <c r="H7" s="302"/>
      <c r="I7" s="293"/>
      <c r="J7" s="306"/>
      <c r="K7" s="300"/>
      <c r="L7" s="295"/>
      <c r="M7" s="52" t="s">
        <v>16</v>
      </c>
      <c r="N7" s="53" t="s">
        <v>17</v>
      </c>
      <c r="O7" s="54" t="s">
        <v>18</v>
      </c>
      <c r="P7" s="29" t="s">
        <v>10</v>
      </c>
      <c r="Q7" s="24" t="s">
        <v>11</v>
      </c>
      <c r="R7" s="24" t="s">
        <v>31</v>
      </c>
      <c r="S7" s="30" t="s">
        <v>32</v>
      </c>
      <c r="T7" s="124" t="s">
        <v>16</v>
      </c>
      <c r="U7" s="125" t="s">
        <v>17</v>
      </c>
      <c r="V7" s="126" t="s">
        <v>18</v>
      </c>
    </row>
    <row r="8" spans="1:23" ht="42.75" customHeight="1" thickBot="1">
      <c r="A8" s="31">
        <v>1</v>
      </c>
      <c r="B8" s="32" t="s">
        <v>19</v>
      </c>
      <c r="C8" s="49">
        <f>1840670.3/10000</f>
        <v>184.06703000000002</v>
      </c>
      <c r="D8" s="129">
        <v>95.91337</v>
      </c>
      <c r="E8" s="223">
        <v>67732449</v>
      </c>
      <c r="F8" s="66">
        <v>61870555.839999996</v>
      </c>
      <c r="G8" s="63">
        <v>68754531.45000002</v>
      </c>
      <c r="H8" s="66">
        <v>74175950.65</v>
      </c>
      <c r="I8" s="66">
        <f>E8-G8</f>
        <v>-1022082.4500000179</v>
      </c>
      <c r="J8" s="139">
        <f>F8-H8</f>
        <v>-12305394.81000001</v>
      </c>
      <c r="K8" s="238">
        <v>185</v>
      </c>
      <c r="L8" s="243">
        <f>SUM(T8:V8)</f>
        <v>164</v>
      </c>
      <c r="M8" s="152">
        <v>9</v>
      </c>
      <c r="N8" s="55">
        <v>16</v>
      </c>
      <c r="O8" s="56">
        <v>160</v>
      </c>
      <c r="P8" s="33">
        <v>74</v>
      </c>
      <c r="Q8" s="34">
        <v>108</v>
      </c>
      <c r="R8" s="34">
        <v>1</v>
      </c>
      <c r="S8" s="155">
        <v>2</v>
      </c>
      <c r="T8" s="158"/>
      <c r="U8" s="34">
        <v>50</v>
      </c>
      <c r="V8" s="127">
        <v>114</v>
      </c>
      <c r="W8" s="35"/>
    </row>
    <row r="9" spans="1:23" ht="42.75" customHeight="1" thickBot="1">
      <c r="A9" s="36">
        <v>2</v>
      </c>
      <c r="B9" s="37" t="s">
        <v>20</v>
      </c>
      <c r="C9" s="50">
        <f>1133554.8/10000</f>
        <v>113.35548</v>
      </c>
      <c r="D9" s="130">
        <v>460.9828800000001</v>
      </c>
      <c r="E9" s="222">
        <v>153466828.77</v>
      </c>
      <c r="F9" s="67">
        <v>311845754.3200002</v>
      </c>
      <c r="G9" s="64">
        <v>160873032.15</v>
      </c>
      <c r="H9" s="67">
        <v>312662308.38</v>
      </c>
      <c r="I9" s="67">
        <f aca="true" t="shared" si="0" ref="I9:J18">E9-G9</f>
        <v>-7406203.379999995</v>
      </c>
      <c r="J9" s="140">
        <f t="shared" si="0"/>
        <v>-816554.0599998236</v>
      </c>
      <c r="K9" s="239">
        <v>183</v>
      </c>
      <c r="L9" s="243">
        <f aca="true" t="shared" si="1" ref="L9:L17">SUM(T9:V9)</f>
        <v>456</v>
      </c>
      <c r="M9" s="153">
        <v>3</v>
      </c>
      <c r="N9" s="57">
        <v>13</v>
      </c>
      <c r="O9" s="58">
        <v>167</v>
      </c>
      <c r="P9" s="38"/>
      <c r="Q9" s="39"/>
      <c r="R9" s="39"/>
      <c r="S9" s="156"/>
      <c r="T9" s="159"/>
      <c r="U9" s="39">
        <v>24</v>
      </c>
      <c r="V9" s="128">
        <v>432</v>
      </c>
      <c r="W9" s="35"/>
    </row>
    <row r="10" spans="1:23" ht="42.75" customHeight="1" thickBot="1">
      <c r="A10" s="202">
        <v>3</v>
      </c>
      <c r="B10" s="132" t="s">
        <v>21</v>
      </c>
      <c r="C10" s="51">
        <v>501</v>
      </c>
      <c r="D10" s="131">
        <v>411.60828</v>
      </c>
      <c r="E10" s="220">
        <v>122870340.96730493</v>
      </c>
      <c r="F10" s="68">
        <v>98687456.69999999</v>
      </c>
      <c r="G10" s="133">
        <v>168513479.70999998</v>
      </c>
      <c r="H10" s="68">
        <v>143843589.9187</v>
      </c>
      <c r="I10" s="68">
        <f t="shared" si="0"/>
        <v>-45643138.74269505</v>
      </c>
      <c r="J10" s="141">
        <f t="shared" si="0"/>
        <v>-45156133.21870002</v>
      </c>
      <c r="K10" s="240">
        <v>196</v>
      </c>
      <c r="L10" s="244">
        <f t="shared" si="1"/>
        <v>167</v>
      </c>
      <c r="M10" s="154">
        <v>2</v>
      </c>
      <c r="N10" s="134">
        <v>119</v>
      </c>
      <c r="O10" s="135">
        <v>75</v>
      </c>
      <c r="P10" s="136"/>
      <c r="Q10" s="137"/>
      <c r="R10" s="137"/>
      <c r="S10" s="157"/>
      <c r="T10" s="160">
        <v>1</v>
      </c>
      <c r="U10" s="137">
        <v>25</v>
      </c>
      <c r="V10" s="138">
        <v>141</v>
      </c>
      <c r="W10" s="35"/>
    </row>
    <row r="11" spans="1:23" ht="42.75" customHeight="1" thickBot="1">
      <c r="A11" s="22">
        <v>4</v>
      </c>
      <c r="B11" s="216" t="s">
        <v>23</v>
      </c>
      <c r="C11" s="151">
        <f>1215335/10000</f>
        <v>121.5335</v>
      </c>
      <c r="D11" s="121">
        <v>53.907960000000024</v>
      </c>
      <c r="E11" s="223">
        <v>121304454.64</v>
      </c>
      <c r="F11" s="66">
        <v>38679057.3</v>
      </c>
      <c r="G11" s="63">
        <v>121553086.9</v>
      </c>
      <c r="H11" s="66">
        <v>50565584.949999966</v>
      </c>
      <c r="I11" s="225">
        <f>E11-G11</f>
        <v>-248632.26000000536</v>
      </c>
      <c r="J11" s="122">
        <f>F11-H11</f>
        <v>-11886527.649999969</v>
      </c>
      <c r="K11" s="238">
        <v>293</v>
      </c>
      <c r="L11" s="243">
        <f>SUM(T11:V11)</f>
        <v>234</v>
      </c>
      <c r="M11" s="152">
        <v>82</v>
      </c>
      <c r="N11" s="55">
        <v>140</v>
      </c>
      <c r="O11" s="56">
        <v>71</v>
      </c>
      <c r="P11" s="33"/>
      <c r="Q11" s="34"/>
      <c r="R11" s="34"/>
      <c r="S11" s="34"/>
      <c r="T11" s="34">
        <v>48</v>
      </c>
      <c r="U11" s="34">
        <v>12</v>
      </c>
      <c r="V11" s="127">
        <v>174</v>
      </c>
      <c r="W11" s="35"/>
    </row>
    <row r="12" spans="1:23" ht="42.75" customHeight="1" thickBot="1">
      <c r="A12" s="212">
        <v>5</v>
      </c>
      <c r="B12" s="217" t="s">
        <v>25</v>
      </c>
      <c r="C12" s="218">
        <v>41.26484</v>
      </c>
      <c r="D12" s="219">
        <v>18.801379999999998</v>
      </c>
      <c r="E12" s="235">
        <v>83955112.82000001</v>
      </c>
      <c r="F12" s="234">
        <v>54031412.175000004</v>
      </c>
      <c r="G12" s="233">
        <v>92729730.85000001</v>
      </c>
      <c r="H12" s="234">
        <v>52429166.2</v>
      </c>
      <c r="I12" s="226">
        <v>-8774618.030000001</v>
      </c>
      <c r="J12" s="221">
        <f t="shared" si="0"/>
        <v>1602245.9750000015</v>
      </c>
      <c r="K12" s="241">
        <v>342</v>
      </c>
      <c r="L12" s="245">
        <v>155</v>
      </c>
      <c r="M12" s="231">
        <v>61</v>
      </c>
      <c r="N12" s="213">
        <v>42</v>
      </c>
      <c r="O12" s="232">
        <v>239</v>
      </c>
      <c r="P12" s="230"/>
      <c r="Q12" s="214"/>
      <c r="R12" s="214"/>
      <c r="S12" s="214"/>
      <c r="T12" s="214">
        <v>4</v>
      </c>
      <c r="U12" s="214">
        <v>5</v>
      </c>
      <c r="V12" s="215">
        <v>146</v>
      </c>
      <c r="W12" s="35"/>
    </row>
    <row r="13" spans="1:23" ht="42.75" customHeight="1" thickBot="1">
      <c r="A13" s="203">
        <v>6</v>
      </c>
      <c r="B13" s="42" t="s">
        <v>24</v>
      </c>
      <c r="C13" s="204">
        <v>190</v>
      </c>
      <c r="D13" s="205">
        <v>1304.891971</v>
      </c>
      <c r="E13" s="236">
        <v>1009474407.7</v>
      </c>
      <c r="F13" s="237">
        <v>2123494570.278</v>
      </c>
      <c r="G13" s="64">
        <v>999272259.6649998</v>
      </c>
      <c r="H13" s="67">
        <v>1144726774.1474998</v>
      </c>
      <c r="I13" s="146">
        <f t="shared" si="0"/>
        <v>10202148.035000205</v>
      </c>
      <c r="J13" s="144">
        <f t="shared" si="0"/>
        <v>978767796.1305003</v>
      </c>
      <c r="K13" s="239">
        <v>689</v>
      </c>
      <c r="L13" s="246">
        <f t="shared" si="1"/>
        <v>731</v>
      </c>
      <c r="M13" s="206">
        <v>0</v>
      </c>
      <c r="N13" s="207">
        <v>233</v>
      </c>
      <c r="O13" s="208">
        <v>456</v>
      </c>
      <c r="P13" s="38"/>
      <c r="Q13" s="39"/>
      <c r="R13" s="39"/>
      <c r="S13" s="156"/>
      <c r="T13" s="209">
        <v>90</v>
      </c>
      <c r="U13" s="210">
        <v>69</v>
      </c>
      <c r="V13" s="211">
        <v>572</v>
      </c>
      <c r="W13" s="35"/>
    </row>
    <row r="14" spans="1:23" ht="42.75" customHeight="1" thickBot="1">
      <c r="A14" s="167">
        <v>7</v>
      </c>
      <c r="B14" s="166" t="s">
        <v>22</v>
      </c>
      <c r="C14" s="151">
        <v>52.521547</v>
      </c>
      <c r="D14" s="121">
        <v>35.263211</v>
      </c>
      <c r="E14" s="223">
        <v>107638696.18</v>
      </c>
      <c r="F14" s="66">
        <v>117201724.27799997</v>
      </c>
      <c r="G14" s="63">
        <v>83789418.29</v>
      </c>
      <c r="H14" s="66">
        <v>71157093.36000001</v>
      </c>
      <c r="I14" s="66">
        <v>23849277.89</v>
      </c>
      <c r="J14" s="145">
        <f t="shared" si="0"/>
        <v>46044630.91799995</v>
      </c>
      <c r="K14" s="238">
        <v>184</v>
      </c>
      <c r="L14" s="243">
        <v>183</v>
      </c>
      <c r="M14" s="152">
        <v>0</v>
      </c>
      <c r="N14" s="55">
        <v>54</v>
      </c>
      <c r="O14" s="56">
        <v>130</v>
      </c>
      <c r="P14" s="33">
        <v>161</v>
      </c>
      <c r="Q14" s="34">
        <v>18</v>
      </c>
      <c r="R14" s="34">
        <v>4</v>
      </c>
      <c r="S14" s="155">
        <v>1</v>
      </c>
      <c r="T14" s="158">
        <v>2</v>
      </c>
      <c r="U14" s="34">
        <v>15</v>
      </c>
      <c r="V14" s="127">
        <v>166</v>
      </c>
      <c r="W14" s="35"/>
    </row>
    <row r="15" spans="1:23" ht="42.75" customHeight="1" thickBot="1">
      <c r="A15" s="168">
        <v>8</v>
      </c>
      <c r="B15" s="42" t="s">
        <v>26</v>
      </c>
      <c r="C15" s="49">
        <f>467331/10000</f>
        <v>46.7331</v>
      </c>
      <c r="D15" s="129">
        <v>41.99038</v>
      </c>
      <c r="E15" s="222">
        <v>54698375.59999999</v>
      </c>
      <c r="F15" s="67">
        <v>43203556.959999986</v>
      </c>
      <c r="G15" s="64">
        <v>46268161.65</v>
      </c>
      <c r="H15" s="67">
        <v>30523764.4</v>
      </c>
      <c r="I15" s="146">
        <f t="shared" si="0"/>
        <v>8430213.949999988</v>
      </c>
      <c r="J15" s="142">
        <f t="shared" si="0"/>
        <v>12679792.559999987</v>
      </c>
      <c r="K15" s="239">
        <v>134</v>
      </c>
      <c r="L15" s="245">
        <f t="shared" si="1"/>
        <v>76</v>
      </c>
      <c r="M15" s="153">
        <v>1</v>
      </c>
      <c r="N15" s="57">
        <v>21</v>
      </c>
      <c r="O15" s="58">
        <v>112</v>
      </c>
      <c r="P15" s="38"/>
      <c r="Q15" s="39"/>
      <c r="R15" s="39"/>
      <c r="S15" s="156"/>
      <c r="T15" s="159"/>
      <c r="U15" s="39">
        <v>11</v>
      </c>
      <c r="V15" s="128">
        <v>65</v>
      </c>
      <c r="W15" s="35"/>
    </row>
    <row r="16" spans="1:23" ht="42.75" customHeight="1" thickBot="1">
      <c r="A16" s="31">
        <v>9</v>
      </c>
      <c r="B16" s="40" t="s">
        <v>27</v>
      </c>
      <c r="C16" s="51">
        <f>181268.9/10000</f>
        <v>18.12689</v>
      </c>
      <c r="D16" s="131">
        <v>63.60819</v>
      </c>
      <c r="E16" s="223">
        <v>39904955.8</v>
      </c>
      <c r="F16" s="66">
        <v>57151067.95999999</v>
      </c>
      <c r="G16" s="63">
        <v>35366076.3</v>
      </c>
      <c r="H16" s="66">
        <v>66604695.779999994</v>
      </c>
      <c r="I16" s="147">
        <f t="shared" si="0"/>
        <v>4538879.5</v>
      </c>
      <c r="J16" s="143">
        <f t="shared" si="0"/>
        <v>-9453627.82</v>
      </c>
      <c r="K16" s="238">
        <v>65</v>
      </c>
      <c r="L16" s="243">
        <f t="shared" si="1"/>
        <v>95</v>
      </c>
      <c r="M16" s="152">
        <v>2</v>
      </c>
      <c r="N16" s="55">
        <v>19</v>
      </c>
      <c r="O16" s="56">
        <v>44</v>
      </c>
      <c r="P16" s="33"/>
      <c r="Q16" s="34"/>
      <c r="R16" s="34"/>
      <c r="S16" s="155"/>
      <c r="T16" s="160"/>
      <c r="U16" s="137">
        <v>14</v>
      </c>
      <c r="V16" s="138">
        <v>81</v>
      </c>
      <c r="W16" s="35"/>
    </row>
    <row r="17" spans="1:23" ht="42.75" customHeight="1" thickBot="1">
      <c r="A17" s="36">
        <v>10</v>
      </c>
      <c r="B17" s="37" t="s">
        <v>28</v>
      </c>
      <c r="C17" s="150">
        <f>463253.1/10000</f>
        <v>46.325309999999995</v>
      </c>
      <c r="D17" s="149">
        <v>18.793072</v>
      </c>
      <c r="E17" s="222">
        <v>667926415.6</v>
      </c>
      <c r="F17" s="67">
        <v>382777.5</v>
      </c>
      <c r="G17" s="64">
        <v>312939746.65</v>
      </c>
      <c r="H17" s="67">
        <v>349200</v>
      </c>
      <c r="I17" s="146">
        <f t="shared" si="0"/>
        <v>354986668.95000005</v>
      </c>
      <c r="J17" s="144">
        <f t="shared" si="0"/>
        <v>33577.5</v>
      </c>
      <c r="K17" s="239">
        <v>250</v>
      </c>
      <c r="L17" s="243">
        <f t="shared" si="1"/>
        <v>123</v>
      </c>
      <c r="M17" s="153">
        <v>0</v>
      </c>
      <c r="N17" s="57">
        <v>4</v>
      </c>
      <c r="O17" s="58">
        <v>246</v>
      </c>
      <c r="P17" s="38"/>
      <c r="Q17" s="39"/>
      <c r="R17" s="39"/>
      <c r="S17" s="156"/>
      <c r="T17" s="160"/>
      <c r="U17" s="137">
        <v>1</v>
      </c>
      <c r="V17" s="138">
        <v>122</v>
      </c>
      <c r="W17" s="35"/>
    </row>
    <row r="18" spans="1:23" ht="42.75" customHeight="1" thickBot="1">
      <c r="A18" s="303" t="s">
        <v>29</v>
      </c>
      <c r="B18" s="304"/>
      <c r="C18" s="162">
        <f aca="true" t="shared" si="2" ref="C18:H18">SUM(C8:C17)</f>
        <v>1314.927697</v>
      </c>
      <c r="D18" s="123">
        <f t="shared" si="2"/>
        <v>2505.7606940000005</v>
      </c>
      <c r="E18" s="224">
        <f t="shared" si="2"/>
        <v>2428972037.077305</v>
      </c>
      <c r="F18" s="123">
        <f t="shared" si="2"/>
        <v>2906547933.3110003</v>
      </c>
      <c r="G18" s="65">
        <f t="shared" si="2"/>
        <v>2090059523.6149998</v>
      </c>
      <c r="H18" s="123">
        <f t="shared" si="2"/>
        <v>1947038127.7861998</v>
      </c>
      <c r="I18" s="147">
        <f t="shared" si="0"/>
        <v>338912513.46230507</v>
      </c>
      <c r="J18" s="145">
        <f t="shared" si="0"/>
        <v>959509805.5248005</v>
      </c>
      <c r="K18" s="242">
        <f>SUM(K8:K17)</f>
        <v>2521</v>
      </c>
      <c r="L18" s="247">
        <f>SUM(L8:L17)</f>
        <v>2384</v>
      </c>
      <c r="M18" s="164">
        <f aca="true" t="shared" si="3" ref="M18:U18">SUM(M8:M17)</f>
        <v>160</v>
      </c>
      <c r="N18" s="148">
        <f t="shared" si="3"/>
        <v>661</v>
      </c>
      <c r="O18" s="165">
        <f t="shared" si="3"/>
        <v>1700</v>
      </c>
      <c r="P18" s="163">
        <f t="shared" si="3"/>
        <v>235</v>
      </c>
      <c r="Q18" s="161">
        <f t="shared" si="3"/>
        <v>126</v>
      </c>
      <c r="R18" s="161">
        <f t="shared" si="3"/>
        <v>5</v>
      </c>
      <c r="S18" s="161">
        <f t="shared" si="3"/>
        <v>3</v>
      </c>
      <c r="T18" s="227">
        <f t="shared" si="3"/>
        <v>145</v>
      </c>
      <c r="U18" s="228">
        <f t="shared" si="3"/>
        <v>226</v>
      </c>
      <c r="V18" s="229">
        <f>SUM(V8:V17)</f>
        <v>2013</v>
      </c>
      <c r="W18" s="35"/>
    </row>
    <row r="20" spans="1:7" ht="24.75" customHeight="1">
      <c r="A20" s="41"/>
      <c r="B20" s="298" t="s">
        <v>42</v>
      </c>
      <c r="C20" s="298"/>
      <c r="D20" s="298"/>
      <c r="E20" s="298"/>
      <c r="F20" s="298"/>
      <c r="G20" s="298"/>
    </row>
    <row r="21" spans="1:3" ht="24.75" customHeight="1">
      <c r="A21" s="41"/>
      <c r="B21" s="42"/>
      <c r="C21" s="43"/>
    </row>
    <row r="22" spans="1:3" ht="24.75" customHeight="1">
      <c r="A22" s="41"/>
      <c r="B22" s="42"/>
      <c r="C22" s="43"/>
    </row>
    <row r="23" spans="1:3" ht="24.75" customHeight="1">
      <c r="A23" s="41"/>
      <c r="B23" s="42"/>
      <c r="C23" s="43"/>
    </row>
    <row r="24" spans="1:3" ht="24.75" customHeight="1">
      <c r="A24" s="41"/>
      <c r="B24" s="42"/>
      <c r="C24" s="43"/>
    </row>
    <row r="25" spans="1:3" ht="24.75" customHeight="1">
      <c r="A25" s="41"/>
      <c r="B25" s="42"/>
      <c r="C25" s="43"/>
    </row>
    <row r="26" spans="1:3" ht="24.75" customHeight="1">
      <c r="A26" s="41"/>
      <c r="B26" s="42"/>
      <c r="C26" s="43"/>
    </row>
    <row r="27" spans="1:3" ht="13.5">
      <c r="A27" s="43"/>
      <c r="B27" s="44"/>
      <c r="C27" s="43"/>
    </row>
    <row r="28" spans="1:3" ht="13.5">
      <c r="A28" s="43"/>
      <c r="B28" s="44"/>
      <c r="C28" s="43"/>
    </row>
    <row r="29" spans="1:3" ht="13.5">
      <c r="A29" s="43"/>
      <c r="B29" s="44"/>
      <c r="C29" s="43"/>
    </row>
    <row r="30" spans="1:3" ht="13.5">
      <c r="A30" s="43"/>
      <c r="B30" s="44"/>
      <c r="C30" s="43"/>
    </row>
    <row r="31" spans="1:3" ht="13.5">
      <c r="A31" s="43"/>
      <c r="B31" s="44"/>
      <c r="C31" s="43"/>
    </row>
    <row r="32" spans="1:3" ht="13.5">
      <c r="A32" s="43"/>
      <c r="B32" s="44"/>
      <c r="C32" s="43"/>
    </row>
    <row r="33" spans="1:3" ht="13.5">
      <c r="A33" s="43"/>
      <c r="B33" s="44"/>
      <c r="C33" s="43"/>
    </row>
    <row r="34" spans="1:3" ht="13.5">
      <c r="A34" s="43"/>
      <c r="B34" s="44"/>
      <c r="C34" s="43"/>
    </row>
    <row r="35" spans="1:3" ht="13.5">
      <c r="A35" s="43"/>
      <c r="B35" s="44"/>
      <c r="C35" s="43"/>
    </row>
    <row r="36" spans="1:3" ht="13.5">
      <c r="A36" s="43"/>
      <c r="B36" s="44"/>
      <c r="C36" s="43"/>
    </row>
    <row r="37" spans="1:3" ht="13.5">
      <c r="A37" s="43"/>
      <c r="B37" s="44"/>
      <c r="C37" s="43"/>
    </row>
    <row r="38" spans="1:3" ht="13.5">
      <c r="A38" s="43"/>
      <c r="B38" s="44"/>
      <c r="C38" s="43"/>
    </row>
    <row r="39" spans="1:3" ht="13.5">
      <c r="A39" s="43"/>
      <c r="B39" s="44"/>
      <c r="C39" s="43"/>
    </row>
    <row r="40" spans="1:3" ht="13.5">
      <c r="A40" s="43"/>
      <c r="B40" s="44"/>
      <c r="C40" s="43"/>
    </row>
    <row r="41" spans="1:3" ht="13.5">
      <c r="A41" s="43"/>
      <c r="B41" s="44"/>
      <c r="C41" s="43"/>
    </row>
    <row r="42" spans="1:3" ht="13.5">
      <c r="A42" s="43"/>
      <c r="B42" s="44"/>
      <c r="C42" s="43"/>
    </row>
    <row r="43" spans="1:3" ht="13.5">
      <c r="A43" s="43"/>
      <c r="B43" s="44"/>
      <c r="C43" s="43"/>
    </row>
    <row r="44" spans="1:3" ht="13.5">
      <c r="A44" s="43"/>
      <c r="B44" s="44"/>
      <c r="C44" s="43"/>
    </row>
  </sheetData>
  <sheetProtection/>
  <mergeCells count="24">
    <mergeCell ref="B20:G20"/>
    <mergeCell ref="K6:K7"/>
    <mergeCell ref="L6:L7"/>
    <mergeCell ref="G6:G7"/>
    <mergeCell ref="H6:H7"/>
    <mergeCell ref="A18:B18"/>
    <mergeCell ref="I6:I7"/>
    <mergeCell ref="J6:J7"/>
    <mergeCell ref="A1:V1"/>
    <mergeCell ref="A2:V2"/>
    <mergeCell ref="A5:A7"/>
    <mergeCell ref="B5:B7"/>
    <mergeCell ref="C5:D5"/>
    <mergeCell ref="E5:F5"/>
    <mergeCell ref="G5:H5"/>
    <mergeCell ref="I5:J5"/>
    <mergeCell ref="K5:L5"/>
    <mergeCell ref="M5:V5"/>
    <mergeCell ref="M6:O6"/>
    <mergeCell ref="T6:V6"/>
    <mergeCell ref="C6:C7"/>
    <mergeCell ref="D6:D7"/>
    <mergeCell ref="E6:E7"/>
    <mergeCell ref="F6:F7"/>
  </mergeCells>
  <printOptions/>
  <pageMargins left="0" right="0" top="0.7480314960629921" bottom="0.15748031496062992" header="0.31496062992125984" footer="0.11811023622047245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A2" sqref="A2:Z2"/>
    </sheetView>
  </sheetViews>
  <sheetFormatPr defaultColWidth="9.140625" defaultRowHeight="15"/>
  <cols>
    <col min="1" max="1" width="4.140625" style="69" customWidth="1"/>
    <col min="2" max="2" width="16.28125" style="102" customWidth="1"/>
    <col min="3" max="3" width="10.00390625" style="69" customWidth="1"/>
    <col min="4" max="4" width="17.8515625" style="69" customWidth="1"/>
    <col min="5" max="5" width="17.57421875" style="69" customWidth="1"/>
    <col min="6" max="6" width="17.140625" style="69" customWidth="1"/>
    <col min="7" max="7" width="14.7109375" style="69" customWidth="1"/>
    <col min="8" max="8" width="15.00390625" style="69" customWidth="1"/>
    <col min="9" max="9" width="11.140625" style="69" customWidth="1"/>
    <col min="10" max="12" width="9.140625" style="69" hidden="1" customWidth="1"/>
    <col min="13" max="13" width="7.28125" style="69" hidden="1" customWidth="1"/>
    <col min="14" max="14" width="7.8515625" style="69" customWidth="1"/>
    <col min="15" max="15" width="9.140625" style="69" customWidth="1"/>
    <col min="16" max="16" width="8.00390625" style="69" customWidth="1"/>
    <col min="17" max="17" width="10.00390625" style="69" customWidth="1"/>
    <col min="18" max="18" width="16.57421875" style="69" customWidth="1"/>
    <col min="19" max="19" width="17.28125" style="69" customWidth="1"/>
    <col min="20" max="22" width="15.8515625" style="69" customWidth="1"/>
    <col min="23" max="23" width="11.00390625" style="69" customWidth="1"/>
    <col min="24" max="250" width="9.140625" style="69" customWidth="1"/>
    <col min="251" max="251" width="4.140625" style="69" customWidth="1"/>
    <col min="252" max="252" width="16.28125" style="69" customWidth="1"/>
    <col min="253" max="253" width="10.00390625" style="69" customWidth="1"/>
    <col min="254" max="254" width="16.57421875" style="69" customWidth="1"/>
    <col min="255" max="255" width="17.28125" style="69" customWidth="1"/>
    <col min="256" max="16384" width="15.28125" style="69" customWidth="1"/>
  </cols>
  <sheetData>
    <row r="1" spans="1:26" ht="24" customHeight="1">
      <c r="A1" s="326" t="s">
        <v>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</row>
    <row r="2" spans="1:26" ht="51.75" customHeight="1">
      <c r="A2" s="326" t="s">
        <v>33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</row>
    <row r="3" spans="1:26" ht="33.7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37.5" customHeight="1" thickBot="1">
      <c r="A4" s="327"/>
      <c r="B4" s="328"/>
      <c r="C4" s="332" t="s">
        <v>30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327" t="s">
        <v>35</v>
      </c>
      <c r="R4" s="328"/>
      <c r="S4" s="328"/>
      <c r="T4" s="328"/>
      <c r="U4" s="328"/>
      <c r="V4" s="328"/>
      <c r="W4" s="328"/>
      <c r="X4" s="328"/>
      <c r="Y4" s="328"/>
      <c r="Z4" s="329"/>
    </row>
    <row r="5" spans="1:26" ht="120" customHeight="1">
      <c r="A5" s="322"/>
      <c r="B5" s="324" t="s">
        <v>3</v>
      </c>
      <c r="C5" s="320" t="s">
        <v>4</v>
      </c>
      <c r="D5" s="308" t="s">
        <v>36</v>
      </c>
      <c r="E5" s="308" t="s">
        <v>5</v>
      </c>
      <c r="F5" s="308" t="s">
        <v>6</v>
      </c>
      <c r="G5" s="308" t="s">
        <v>7</v>
      </c>
      <c r="H5" s="308" t="s">
        <v>8</v>
      </c>
      <c r="I5" s="310" t="s">
        <v>9</v>
      </c>
      <c r="J5" s="311"/>
      <c r="K5" s="311"/>
      <c r="L5" s="311"/>
      <c r="M5" s="312"/>
      <c r="N5" s="313" t="s">
        <v>0</v>
      </c>
      <c r="O5" s="314"/>
      <c r="P5" s="315"/>
      <c r="Q5" s="330" t="s">
        <v>4</v>
      </c>
      <c r="R5" s="308" t="s">
        <v>36</v>
      </c>
      <c r="S5" s="308" t="s">
        <v>5</v>
      </c>
      <c r="T5" s="308" t="s">
        <v>6</v>
      </c>
      <c r="U5" s="308" t="s">
        <v>7</v>
      </c>
      <c r="V5" s="308" t="s">
        <v>8</v>
      </c>
      <c r="W5" s="71" t="s">
        <v>9</v>
      </c>
      <c r="X5" s="313" t="s">
        <v>37</v>
      </c>
      <c r="Y5" s="314"/>
      <c r="Z5" s="315"/>
    </row>
    <row r="6" spans="1:26" ht="39" customHeight="1" thickBot="1">
      <c r="A6" s="323"/>
      <c r="B6" s="325"/>
      <c r="C6" s="321"/>
      <c r="D6" s="309"/>
      <c r="E6" s="309"/>
      <c r="F6" s="309"/>
      <c r="G6" s="309"/>
      <c r="H6" s="309"/>
      <c r="I6" s="75" t="s">
        <v>15</v>
      </c>
      <c r="J6" s="75" t="s">
        <v>10</v>
      </c>
      <c r="K6" s="75" t="s">
        <v>11</v>
      </c>
      <c r="L6" s="75" t="s">
        <v>31</v>
      </c>
      <c r="M6" s="75" t="s">
        <v>32</v>
      </c>
      <c r="N6" s="73" t="s">
        <v>16</v>
      </c>
      <c r="O6" s="73" t="s">
        <v>17</v>
      </c>
      <c r="P6" s="74" t="s">
        <v>18</v>
      </c>
      <c r="Q6" s="331"/>
      <c r="R6" s="309"/>
      <c r="S6" s="309"/>
      <c r="T6" s="309"/>
      <c r="U6" s="309"/>
      <c r="V6" s="309"/>
      <c r="W6" s="72" t="s">
        <v>15</v>
      </c>
      <c r="X6" s="73" t="s">
        <v>16</v>
      </c>
      <c r="Y6" s="73" t="s">
        <v>17</v>
      </c>
      <c r="Z6" s="74" t="s">
        <v>18</v>
      </c>
    </row>
    <row r="7" spans="1:26" ht="15" customHeight="1" thickBot="1">
      <c r="A7" s="118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119">
        <v>11</v>
      </c>
      <c r="L7" s="119">
        <v>12</v>
      </c>
      <c r="M7" s="119">
        <v>13</v>
      </c>
      <c r="N7" s="119">
        <v>14</v>
      </c>
      <c r="O7" s="119">
        <v>15</v>
      </c>
      <c r="P7" s="119">
        <v>16</v>
      </c>
      <c r="Q7" s="119">
        <v>17</v>
      </c>
      <c r="R7" s="119">
        <v>18</v>
      </c>
      <c r="S7" s="119">
        <v>19</v>
      </c>
      <c r="T7" s="119">
        <v>20</v>
      </c>
      <c r="U7" s="119">
        <v>21</v>
      </c>
      <c r="V7" s="119">
        <v>22</v>
      </c>
      <c r="W7" s="119">
        <v>23</v>
      </c>
      <c r="X7" s="119">
        <v>24</v>
      </c>
      <c r="Y7" s="119">
        <v>25</v>
      </c>
      <c r="Z7" s="120">
        <v>26</v>
      </c>
    </row>
    <row r="8" spans="1:26" ht="39.75" customHeight="1">
      <c r="A8" s="106">
        <v>1</v>
      </c>
      <c r="B8" s="107" t="s">
        <v>19</v>
      </c>
      <c r="C8" s="108">
        <v>184.06703000000002</v>
      </c>
      <c r="D8" s="109">
        <v>60557790.45000002</v>
      </c>
      <c r="E8" s="109">
        <v>67732449</v>
      </c>
      <c r="F8" s="109">
        <v>68754531.45000002</v>
      </c>
      <c r="G8" s="109">
        <f>E8-F8</f>
        <v>-1022082.4500000179</v>
      </c>
      <c r="H8" s="109"/>
      <c r="I8" s="110">
        <f>P8+O8+N8</f>
        <v>185</v>
      </c>
      <c r="J8" s="111">
        <v>74</v>
      </c>
      <c r="K8" s="111">
        <v>108</v>
      </c>
      <c r="L8" s="111">
        <v>1</v>
      </c>
      <c r="M8" s="111">
        <v>2</v>
      </c>
      <c r="N8" s="112">
        <v>9</v>
      </c>
      <c r="O8" s="112">
        <v>16</v>
      </c>
      <c r="P8" s="113">
        <v>160</v>
      </c>
      <c r="Q8" s="114">
        <v>95.91337</v>
      </c>
      <c r="R8" s="115">
        <v>54397550.25</v>
      </c>
      <c r="S8" s="115">
        <v>61870555.839999996</v>
      </c>
      <c r="T8" s="115">
        <v>74175950.65</v>
      </c>
      <c r="U8" s="115">
        <f>S8-T8</f>
        <v>-12305394.81000001</v>
      </c>
      <c r="V8" s="115"/>
      <c r="W8" s="116">
        <f>SUM(X8:Z8)</f>
        <v>164</v>
      </c>
      <c r="X8" s="117"/>
      <c r="Y8" s="117">
        <v>50</v>
      </c>
      <c r="Z8" s="117">
        <v>114</v>
      </c>
    </row>
    <row r="9" spans="1:26" ht="39.75" customHeight="1">
      <c r="A9" s="23">
        <v>2</v>
      </c>
      <c r="B9" s="86" t="s">
        <v>20</v>
      </c>
      <c r="C9" s="80">
        <v>113.35548</v>
      </c>
      <c r="D9" s="81">
        <v>146822276.79999998</v>
      </c>
      <c r="E9" s="81">
        <v>153466828.77</v>
      </c>
      <c r="F9" s="81">
        <v>160873032.15</v>
      </c>
      <c r="G9" s="81">
        <f>E9-F9</f>
        <v>-7406203.379999995</v>
      </c>
      <c r="H9" s="81"/>
      <c r="I9" s="82">
        <f aca="true" t="shared" si="0" ref="I9:I17">P9+O9+N9</f>
        <v>183</v>
      </c>
      <c r="J9" s="83"/>
      <c r="K9" s="83"/>
      <c r="L9" s="83"/>
      <c r="M9" s="83"/>
      <c r="N9" s="84">
        <v>3</v>
      </c>
      <c r="O9" s="84">
        <v>13</v>
      </c>
      <c r="P9" s="85">
        <v>167</v>
      </c>
      <c r="Q9" s="76">
        <v>460.9828800000001</v>
      </c>
      <c r="R9" s="77">
        <v>298237869.84000003</v>
      </c>
      <c r="S9" s="77">
        <v>311845754.3200002</v>
      </c>
      <c r="T9" s="77">
        <v>312662308.38</v>
      </c>
      <c r="U9" s="77">
        <f aca="true" t="shared" si="1" ref="U9:U18">S9-T9</f>
        <v>-816554.0599998236</v>
      </c>
      <c r="V9" s="77"/>
      <c r="W9" s="78">
        <f aca="true" t="shared" si="2" ref="W9:W18">SUM(X9:Z9)</f>
        <v>456</v>
      </c>
      <c r="X9" s="79"/>
      <c r="Y9" s="79">
        <v>24</v>
      </c>
      <c r="Z9" s="79">
        <v>432</v>
      </c>
    </row>
    <row r="10" spans="1:26" ht="39.75" customHeight="1">
      <c r="A10" s="23">
        <v>3</v>
      </c>
      <c r="B10" s="86" t="s">
        <v>21</v>
      </c>
      <c r="C10" s="80">
        <v>501</v>
      </c>
      <c r="D10" s="81">
        <v>109516268.80227304</v>
      </c>
      <c r="E10" s="81">
        <v>122870340.96730493</v>
      </c>
      <c r="F10" s="81">
        <v>168513479.70999998</v>
      </c>
      <c r="G10" s="81">
        <f>E10-F10</f>
        <v>-45643138.74269505</v>
      </c>
      <c r="H10" s="81"/>
      <c r="I10" s="82">
        <f t="shared" si="0"/>
        <v>196</v>
      </c>
      <c r="J10" s="83"/>
      <c r="K10" s="83"/>
      <c r="L10" s="83"/>
      <c r="M10" s="83"/>
      <c r="N10" s="84">
        <v>2</v>
      </c>
      <c r="O10" s="84">
        <v>119</v>
      </c>
      <c r="P10" s="85">
        <v>75</v>
      </c>
      <c r="Q10" s="76">
        <v>411.60828</v>
      </c>
      <c r="R10" s="77">
        <v>119840626.0187</v>
      </c>
      <c r="S10" s="77">
        <v>98687456.69999999</v>
      </c>
      <c r="T10" s="77">
        <v>143843589.9187</v>
      </c>
      <c r="U10" s="77">
        <f t="shared" si="1"/>
        <v>-45156133.21870002</v>
      </c>
      <c r="V10" s="77"/>
      <c r="W10" s="78">
        <f t="shared" si="2"/>
        <v>167</v>
      </c>
      <c r="X10" s="79">
        <v>1</v>
      </c>
      <c r="Y10" s="79">
        <v>25</v>
      </c>
      <c r="Z10" s="79">
        <v>141</v>
      </c>
    </row>
    <row r="11" spans="1:26" ht="39.75" customHeight="1">
      <c r="A11" s="23">
        <v>4</v>
      </c>
      <c r="B11" s="86" t="s">
        <v>23</v>
      </c>
      <c r="C11" s="80">
        <v>121.5335</v>
      </c>
      <c r="D11" s="81">
        <v>124437853.86000004</v>
      </c>
      <c r="E11" s="81">
        <v>121304454.64</v>
      </c>
      <c r="F11" s="81">
        <v>121553086.9</v>
      </c>
      <c r="G11" s="81">
        <f>E11-F11</f>
        <v>-248632.26000000536</v>
      </c>
      <c r="H11" s="81"/>
      <c r="I11" s="82">
        <f>P11+O11+N11</f>
        <v>293</v>
      </c>
      <c r="J11" s="83"/>
      <c r="K11" s="83"/>
      <c r="L11" s="83"/>
      <c r="M11" s="83"/>
      <c r="N11" s="84">
        <v>82</v>
      </c>
      <c r="O11" s="84">
        <v>140</v>
      </c>
      <c r="P11" s="85">
        <v>71</v>
      </c>
      <c r="Q11" s="76">
        <v>53.907960000000024</v>
      </c>
      <c r="R11" s="77">
        <v>31132939.57999999</v>
      </c>
      <c r="S11" s="77">
        <v>38679057.3</v>
      </c>
      <c r="T11" s="77">
        <v>50565584.949999966</v>
      </c>
      <c r="U11" s="77">
        <f>S11-T11</f>
        <v>-11886527.649999969</v>
      </c>
      <c r="V11" s="77"/>
      <c r="W11" s="78">
        <f>SUM(X11:Z11)</f>
        <v>234</v>
      </c>
      <c r="X11" s="79">
        <v>48</v>
      </c>
      <c r="Y11" s="79">
        <v>12</v>
      </c>
      <c r="Z11" s="79">
        <v>174</v>
      </c>
    </row>
    <row r="12" spans="1:26" ht="39.75" customHeight="1">
      <c r="A12" s="23"/>
      <c r="B12" s="86" t="s">
        <v>25</v>
      </c>
      <c r="C12" s="80">
        <v>41.26484</v>
      </c>
      <c r="D12" s="81">
        <v>75737855.84000008</v>
      </c>
      <c r="E12" s="81">
        <v>83955112.82000001</v>
      </c>
      <c r="F12" s="81">
        <v>92729730.85000001</v>
      </c>
      <c r="G12" s="81">
        <f>E12-F12</f>
        <v>-8774618.030000001</v>
      </c>
      <c r="H12" s="81"/>
      <c r="I12" s="82">
        <f>P12+O12+N12</f>
        <v>342</v>
      </c>
      <c r="J12" s="83"/>
      <c r="K12" s="83"/>
      <c r="L12" s="83"/>
      <c r="M12" s="83"/>
      <c r="N12" s="84">
        <v>61</v>
      </c>
      <c r="O12" s="84">
        <v>42</v>
      </c>
      <c r="P12" s="85">
        <v>239</v>
      </c>
      <c r="Q12" s="76">
        <v>18.801379999999998</v>
      </c>
      <c r="R12" s="77">
        <v>49325803.085999995</v>
      </c>
      <c r="S12" s="77">
        <v>54031412.175000004</v>
      </c>
      <c r="T12" s="77">
        <v>52429166.2</v>
      </c>
      <c r="U12" s="77">
        <f>S12-T12</f>
        <v>1602245.9750000015</v>
      </c>
      <c r="V12" s="77">
        <f>S12-T12</f>
        <v>1602245.9750000015</v>
      </c>
      <c r="W12" s="78">
        <f>SUM(X12:Z12)</f>
        <v>155</v>
      </c>
      <c r="X12" s="79">
        <v>4</v>
      </c>
      <c r="Y12" s="79">
        <v>5</v>
      </c>
      <c r="Z12" s="79">
        <v>146</v>
      </c>
    </row>
    <row r="13" spans="1:26" ht="39.75" customHeight="1">
      <c r="A13" s="23">
        <v>6</v>
      </c>
      <c r="B13" s="86" t="s">
        <v>24</v>
      </c>
      <c r="C13" s="80">
        <v>190</v>
      </c>
      <c r="D13" s="81">
        <v>810389889.5</v>
      </c>
      <c r="E13" s="81">
        <v>1009474407.7</v>
      </c>
      <c r="F13" s="81">
        <v>999272259.6649998</v>
      </c>
      <c r="G13" s="81"/>
      <c r="H13" s="81">
        <f>E13-F13</f>
        <v>10202148.035000205</v>
      </c>
      <c r="I13" s="82">
        <f t="shared" si="0"/>
        <v>689</v>
      </c>
      <c r="J13" s="83"/>
      <c r="K13" s="83">
        <v>0</v>
      </c>
      <c r="L13" s="83">
        <v>233</v>
      </c>
      <c r="M13" s="83">
        <v>456</v>
      </c>
      <c r="N13" s="84">
        <v>0</v>
      </c>
      <c r="O13" s="84">
        <v>233</v>
      </c>
      <c r="P13" s="85">
        <v>456</v>
      </c>
      <c r="Q13" s="76">
        <v>1304.891971</v>
      </c>
      <c r="R13" s="77">
        <v>1455582608.142</v>
      </c>
      <c r="S13" s="77">
        <v>2123494570.278</v>
      </c>
      <c r="T13" s="77">
        <v>1144726774.1474998</v>
      </c>
      <c r="U13" s="77"/>
      <c r="V13" s="77">
        <f aca="true" t="shared" si="3" ref="V13:V18">S13-T13</f>
        <v>978767796.1305003</v>
      </c>
      <c r="W13" s="78">
        <f t="shared" si="2"/>
        <v>731</v>
      </c>
      <c r="X13" s="79">
        <v>90</v>
      </c>
      <c r="Y13" s="79">
        <v>69</v>
      </c>
      <c r="Z13" s="79">
        <v>572</v>
      </c>
    </row>
    <row r="14" spans="1:26" ht="39.75" customHeight="1">
      <c r="A14" s="23">
        <v>7</v>
      </c>
      <c r="B14" s="86" t="s">
        <v>22</v>
      </c>
      <c r="C14" s="80">
        <v>52.521547</v>
      </c>
      <c r="D14" s="81">
        <v>77978003.625</v>
      </c>
      <c r="E14" s="81">
        <v>107638696.18</v>
      </c>
      <c r="F14" s="81">
        <v>83789418.29</v>
      </c>
      <c r="G14" s="81"/>
      <c r="H14" s="81">
        <f>E14-F14</f>
        <v>23849277.89</v>
      </c>
      <c r="I14" s="82">
        <f>P14+O14+N14</f>
        <v>184</v>
      </c>
      <c r="J14" s="83">
        <v>161</v>
      </c>
      <c r="K14" s="83">
        <v>18</v>
      </c>
      <c r="L14" s="83">
        <v>4</v>
      </c>
      <c r="M14" s="83">
        <v>1</v>
      </c>
      <c r="N14" s="84">
        <v>0</v>
      </c>
      <c r="O14" s="84">
        <v>54</v>
      </c>
      <c r="P14" s="85">
        <v>130</v>
      </c>
      <c r="Q14" s="76">
        <v>35.263211</v>
      </c>
      <c r="R14" s="77">
        <v>75388309.90000002</v>
      </c>
      <c r="S14" s="77">
        <v>117201724.27799997</v>
      </c>
      <c r="T14" s="77">
        <v>71157093.36000001</v>
      </c>
      <c r="U14" s="77"/>
      <c r="V14" s="77">
        <f>S14-T14</f>
        <v>46044630.91799995</v>
      </c>
      <c r="W14" s="78">
        <f>SUM(X14:Z14)</f>
        <v>183</v>
      </c>
      <c r="X14" s="79">
        <v>2</v>
      </c>
      <c r="Y14" s="79">
        <v>15</v>
      </c>
      <c r="Z14" s="79">
        <v>166</v>
      </c>
    </row>
    <row r="15" spans="1:26" ht="39.75" customHeight="1">
      <c r="A15" s="23">
        <v>8</v>
      </c>
      <c r="B15" s="86" t="s">
        <v>26</v>
      </c>
      <c r="C15" s="80">
        <v>46.7331</v>
      </c>
      <c r="D15" s="81">
        <v>46513928.5</v>
      </c>
      <c r="E15" s="81">
        <v>54698375.59999999</v>
      </c>
      <c r="F15" s="81">
        <v>46268161.65</v>
      </c>
      <c r="G15" s="81"/>
      <c r="H15" s="81">
        <f>E15-F15</f>
        <v>8430213.949999988</v>
      </c>
      <c r="I15" s="82">
        <f t="shared" si="0"/>
        <v>134</v>
      </c>
      <c r="J15" s="83"/>
      <c r="K15" s="83"/>
      <c r="L15" s="83"/>
      <c r="M15" s="83"/>
      <c r="N15" s="84">
        <v>1</v>
      </c>
      <c r="O15" s="84">
        <v>21</v>
      </c>
      <c r="P15" s="85">
        <v>112</v>
      </c>
      <c r="Q15" s="76">
        <v>41.99038</v>
      </c>
      <c r="R15" s="77">
        <v>38308296</v>
      </c>
      <c r="S15" s="77">
        <v>43203556.959999986</v>
      </c>
      <c r="T15" s="77">
        <v>30523764.4</v>
      </c>
      <c r="U15" s="77">
        <f t="shared" si="1"/>
        <v>12679792.559999987</v>
      </c>
      <c r="V15" s="77">
        <f t="shared" si="3"/>
        <v>12679792.559999987</v>
      </c>
      <c r="W15" s="78">
        <f t="shared" si="2"/>
        <v>76</v>
      </c>
      <c r="X15" s="79"/>
      <c r="Y15" s="79">
        <v>11</v>
      </c>
      <c r="Z15" s="79">
        <v>65</v>
      </c>
    </row>
    <row r="16" spans="1:26" ht="39.75" customHeight="1">
      <c r="A16" s="23">
        <v>9</v>
      </c>
      <c r="B16" s="86" t="s">
        <v>27</v>
      </c>
      <c r="C16" s="80">
        <v>18.12689</v>
      </c>
      <c r="D16" s="81">
        <v>27360891.400000002</v>
      </c>
      <c r="E16" s="81">
        <v>39904955.8</v>
      </c>
      <c r="F16" s="81">
        <v>35366076.3</v>
      </c>
      <c r="G16" s="81"/>
      <c r="H16" s="81">
        <f>E16-F16</f>
        <v>4538879.5</v>
      </c>
      <c r="I16" s="82">
        <f t="shared" si="0"/>
        <v>65</v>
      </c>
      <c r="J16" s="83"/>
      <c r="K16" s="83"/>
      <c r="L16" s="83"/>
      <c r="M16" s="83"/>
      <c r="N16" s="84">
        <v>2</v>
      </c>
      <c r="O16" s="84">
        <v>19</v>
      </c>
      <c r="P16" s="85">
        <v>44</v>
      </c>
      <c r="Q16" s="76">
        <v>63.60819</v>
      </c>
      <c r="R16" s="77">
        <v>52550346.029999994</v>
      </c>
      <c r="S16" s="77">
        <v>57151067.95999999</v>
      </c>
      <c r="T16" s="77">
        <v>66604695.779999994</v>
      </c>
      <c r="U16" s="77">
        <f t="shared" si="1"/>
        <v>-9453627.82</v>
      </c>
      <c r="V16" s="77"/>
      <c r="W16" s="78">
        <f t="shared" si="2"/>
        <v>95</v>
      </c>
      <c r="X16" s="79"/>
      <c r="Y16" s="79">
        <v>14</v>
      </c>
      <c r="Z16" s="79">
        <v>81</v>
      </c>
    </row>
    <row r="17" spans="1:26" ht="39.75" customHeight="1" thickBot="1">
      <c r="A17" s="87">
        <v>10</v>
      </c>
      <c r="B17" s="88" t="s">
        <v>28</v>
      </c>
      <c r="C17" s="93">
        <v>46.325309999999995</v>
      </c>
      <c r="D17" s="94">
        <v>539253610.52</v>
      </c>
      <c r="E17" s="94">
        <v>667926415.6</v>
      </c>
      <c r="F17" s="94">
        <v>312939746.65</v>
      </c>
      <c r="G17" s="94"/>
      <c r="H17" s="94">
        <f>E17-F17</f>
        <v>354986668.95000005</v>
      </c>
      <c r="I17" s="95">
        <f t="shared" si="0"/>
        <v>250</v>
      </c>
      <c r="J17" s="96"/>
      <c r="K17" s="96"/>
      <c r="L17" s="96"/>
      <c r="M17" s="96"/>
      <c r="N17" s="97">
        <v>0</v>
      </c>
      <c r="O17" s="97">
        <v>4</v>
      </c>
      <c r="P17" s="98">
        <v>246</v>
      </c>
      <c r="Q17" s="89">
        <v>18.793072</v>
      </c>
      <c r="R17" s="90">
        <v>349200</v>
      </c>
      <c r="S17" s="90">
        <v>382777.5</v>
      </c>
      <c r="T17" s="90">
        <v>349200</v>
      </c>
      <c r="U17" s="90"/>
      <c r="V17" s="90">
        <f t="shared" si="3"/>
        <v>33577.5</v>
      </c>
      <c r="W17" s="91">
        <f t="shared" si="2"/>
        <v>123</v>
      </c>
      <c r="X17" s="92"/>
      <c r="Y17" s="92">
        <v>1</v>
      </c>
      <c r="Z17" s="92">
        <v>122</v>
      </c>
    </row>
    <row r="18" spans="1:26" ht="39.75" customHeight="1" thickBot="1">
      <c r="A18" s="316" t="s">
        <v>29</v>
      </c>
      <c r="B18" s="317"/>
      <c r="C18" s="99">
        <f>SUM(C8:C17)</f>
        <v>1314.927697</v>
      </c>
      <c r="D18" s="99">
        <f>SUM(D8:D17)</f>
        <v>2018568369.2972732</v>
      </c>
      <c r="E18" s="99">
        <f aca="true" t="shared" si="4" ref="E18:P18">SUM(E8:E17)</f>
        <v>2428972037.077305</v>
      </c>
      <c r="F18" s="99">
        <f t="shared" si="4"/>
        <v>2090059523.6149998</v>
      </c>
      <c r="G18" s="99">
        <f t="shared" si="4"/>
        <v>-63094674.86269507</v>
      </c>
      <c r="H18" s="99">
        <f t="shared" si="4"/>
        <v>402007188.3250002</v>
      </c>
      <c r="I18" s="99">
        <f t="shared" si="4"/>
        <v>2521</v>
      </c>
      <c r="J18" s="99">
        <f t="shared" si="4"/>
        <v>235</v>
      </c>
      <c r="K18" s="99">
        <f t="shared" si="4"/>
        <v>126</v>
      </c>
      <c r="L18" s="99">
        <f t="shared" si="4"/>
        <v>238</v>
      </c>
      <c r="M18" s="99">
        <f t="shared" si="4"/>
        <v>459</v>
      </c>
      <c r="N18" s="99">
        <f t="shared" si="4"/>
        <v>160</v>
      </c>
      <c r="O18" s="99">
        <f t="shared" si="4"/>
        <v>661</v>
      </c>
      <c r="P18" s="99">
        <f t="shared" si="4"/>
        <v>1700</v>
      </c>
      <c r="Q18" s="103">
        <f>SUM(Q8:Q17)</f>
        <v>2505.7606940000005</v>
      </c>
      <c r="R18" s="103">
        <f>SUM(R8:R17)</f>
        <v>2175113548.8467</v>
      </c>
      <c r="S18" s="103">
        <f>SUM(S8:S17)</f>
        <v>2906547933.3110003</v>
      </c>
      <c r="T18" s="103">
        <f>SUM(T8:T17)</f>
        <v>1947038127.7861998</v>
      </c>
      <c r="U18" s="103">
        <f t="shared" si="1"/>
        <v>959509805.5248005</v>
      </c>
      <c r="V18" s="103">
        <f t="shared" si="3"/>
        <v>959509805.5248005</v>
      </c>
      <c r="W18" s="104">
        <f t="shared" si="2"/>
        <v>2384</v>
      </c>
      <c r="X18" s="103">
        <v>145</v>
      </c>
      <c r="Y18" s="103">
        <v>226</v>
      </c>
      <c r="Z18" s="105">
        <v>2013</v>
      </c>
    </row>
    <row r="20" spans="2:7" ht="13.5">
      <c r="B20" s="298" t="s">
        <v>42</v>
      </c>
      <c r="C20" s="298"/>
      <c r="D20" s="298"/>
      <c r="E20" s="298"/>
      <c r="F20" s="298"/>
      <c r="G20" s="298"/>
    </row>
    <row r="21" spans="1:18" ht="24.75" customHeight="1">
      <c r="A21" s="318"/>
      <c r="B21" s="319"/>
      <c r="Q21" s="307"/>
      <c r="R21" s="70"/>
    </row>
    <row r="22" spans="1:18" ht="48.75" customHeight="1">
      <c r="A22" s="318"/>
      <c r="B22" s="319"/>
      <c r="Q22" s="307"/>
      <c r="R22" s="70"/>
    </row>
    <row r="23" spans="1:18" ht="24.75" customHeight="1">
      <c r="A23" s="41"/>
      <c r="B23" s="100"/>
      <c r="Q23" s="70"/>
      <c r="R23" s="70"/>
    </row>
    <row r="24" spans="1:18" ht="24.75" customHeight="1">
      <c r="A24" s="41"/>
      <c r="B24" s="42"/>
      <c r="Q24" s="70"/>
      <c r="R24" s="70"/>
    </row>
    <row r="25" spans="1:18" ht="24.75" customHeight="1">
      <c r="A25" s="41"/>
      <c r="B25" s="42"/>
      <c r="Q25" s="70"/>
      <c r="R25" s="70"/>
    </row>
    <row r="26" spans="1:18" ht="24.75" customHeight="1">
      <c r="A26" s="41"/>
      <c r="B26" s="42"/>
      <c r="Q26" s="70"/>
      <c r="R26" s="70"/>
    </row>
    <row r="27" spans="1:18" ht="24.75" customHeight="1">
      <c r="A27" s="41"/>
      <c r="B27" s="42"/>
      <c r="Q27" s="70"/>
      <c r="R27" s="70"/>
    </row>
    <row r="28" spans="1:18" ht="24.75" customHeight="1">
      <c r="A28" s="41"/>
      <c r="B28" s="42"/>
      <c r="Q28" s="70"/>
      <c r="R28" s="70"/>
    </row>
    <row r="29" spans="1:18" ht="24.75" customHeight="1">
      <c r="A29" s="41"/>
      <c r="B29" s="42"/>
      <c r="Q29" s="70"/>
      <c r="R29" s="70"/>
    </row>
    <row r="30" spans="1:18" ht="24.75" customHeight="1">
      <c r="A30" s="41"/>
      <c r="B30" s="42"/>
      <c r="Q30" s="70"/>
      <c r="R30" s="70"/>
    </row>
    <row r="31" spans="1:18" ht="24.75" customHeight="1">
      <c r="A31" s="41"/>
      <c r="B31" s="42"/>
      <c r="Q31" s="70"/>
      <c r="R31" s="70"/>
    </row>
    <row r="32" spans="1:18" ht="24.75" customHeight="1">
      <c r="A32" s="41"/>
      <c r="B32" s="42"/>
      <c r="Q32" s="70"/>
      <c r="R32" s="70"/>
    </row>
    <row r="33" spans="1:18" ht="12.75">
      <c r="A33" s="70"/>
      <c r="B33" s="101"/>
      <c r="Q33" s="70"/>
      <c r="R33" s="70"/>
    </row>
    <row r="34" spans="1:18" ht="12.75">
      <c r="A34" s="70"/>
      <c r="B34" s="101"/>
      <c r="Q34" s="70"/>
      <c r="R34" s="70"/>
    </row>
    <row r="35" spans="1:18" ht="12.75">
      <c r="A35" s="70"/>
      <c r="B35" s="101"/>
      <c r="Q35" s="70"/>
      <c r="R35" s="70"/>
    </row>
    <row r="36" spans="1:18" ht="12.75">
      <c r="A36" s="70"/>
      <c r="B36" s="101"/>
      <c r="Q36" s="70"/>
      <c r="R36" s="70"/>
    </row>
    <row r="37" spans="1:18" ht="12.75">
      <c r="A37" s="70"/>
      <c r="B37" s="101"/>
      <c r="Q37" s="70"/>
      <c r="R37" s="70"/>
    </row>
    <row r="38" spans="1:18" ht="12.75">
      <c r="A38" s="70"/>
      <c r="B38" s="101"/>
      <c r="Q38" s="70"/>
      <c r="R38" s="70"/>
    </row>
  </sheetData>
  <sheetProtection/>
  <mergeCells count="27">
    <mergeCell ref="A2:Z2"/>
    <mergeCell ref="A1:Z1"/>
    <mergeCell ref="Q4:Z4"/>
    <mergeCell ref="U5:U6"/>
    <mergeCell ref="V5:V6"/>
    <mergeCell ref="Q5:Q6"/>
    <mergeCell ref="R5:R6"/>
    <mergeCell ref="S5:S6"/>
    <mergeCell ref="T5:T6"/>
    <mergeCell ref="X5:Z5"/>
    <mergeCell ref="A4:B4"/>
    <mergeCell ref="C4:P4"/>
    <mergeCell ref="Q21:Q22"/>
    <mergeCell ref="H5:H6"/>
    <mergeCell ref="I5:M5"/>
    <mergeCell ref="N5:P5"/>
    <mergeCell ref="A18:B18"/>
    <mergeCell ref="A21:A22"/>
    <mergeCell ref="B21:B22"/>
    <mergeCell ref="C5:C6"/>
    <mergeCell ref="D5:D6"/>
    <mergeCell ref="E5:E6"/>
    <mergeCell ref="F5:F6"/>
    <mergeCell ref="G5:G6"/>
    <mergeCell ref="A5:A6"/>
    <mergeCell ref="B5:B6"/>
    <mergeCell ref="B20:G20"/>
  </mergeCells>
  <printOptions/>
  <pageMargins left="0" right="0" top="0.25" bottom="0" header="0.25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2012-09-10T11:06:14Z</dcterms:modified>
  <cp:category/>
  <cp:version/>
  <cp:contentType/>
  <cp:contentStatus/>
</cp:coreProperties>
</file>